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OSSIERS CONFIDENTIELS adv\TARIFS\TARIFS 2023\Tarifs\CE\"/>
    </mc:Choice>
  </mc:AlternateContent>
  <xr:revisionPtr revIDLastSave="0" documentId="13_ncr:1_{9299B4EB-D086-4B84-BE44-19A969B2A85F}" xr6:coauthVersionLast="47" xr6:coauthVersionMax="47" xr10:uidLastSave="{00000000-0000-0000-0000-000000000000}"/>
  <bookViews>
    <workbookView xWindow="-120" yWindow="-120" windowWidth="29040" windowHeight="15840" activeTab="3" xr2:uid="{4BF394F0-1EF2-4C0E-B81E-C578AC96ADCA}"/>
  </bookViews>
  <sheets>
    <sheet name="Olives et Huiles" sheetId="7" r:id="rId1"/>
    <sheet name="Tartinables Bio et Cosm" sheetId="5" r:id="rId2"/>
    <sheet name="corbeille-terroir" sheetId="4" r:id="rId3"/>
    <sheet name="vinicole" sheetId="3" r:id="rId4"/>
  </sheets>
  <definedNames>
    <definedName name="_xlnm.Print_Area" localSheetId="2">'corbeille-terroir'!$A$1:$J$42</definedName>
    <definedName name="_xlnm.Print_Area" localSheetId="0">'Olives et Huiles'!$A$1:$J$67</definedName>
    <definedName name="_xlnm.Print_Area" localSheetId="1">'Tartinables Bio et Cosm'!$A$1:$K$60</definedName>
    <definedName name="_xlnm.Print_Area" localSheetId="3">vinicole!$A$1:$J$69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3" i="5" l="1"/>
  <c r="M44" i="5"/>
  <c r="L27" i="7"/>
  <c r="D27" i="7" s="1"/>
  <c r="L28" i="7"/>
  <c r="L16" i="3" l="1"/>
  <c r="D16" i="3" s="1"/>
  <c r="L17" i="3"/>
  <c r="D17" i="3" s="1"/>
  <c r="L18" i="3"/>
  <c r="D18" i="3" s="1"/>
  <c r="L19" i="3"/>
  <c r="D19" i="3" s="1"/>
  <c r="F19" i="3" s="1"/>
  <c r="L20" i="3"/>
  <c r="L21" i="3"/>
  <c r="D21" i="3" s="1"/>
  <c r="L22" i="3"/>
  <c r="D22" i="3" s="1"/>
  <c r="L23" i="3"/>
  <c r="L24" i="3"/>
  <c r="D24" i="3" s="1"/>
  <c r="L25" i="3"/>
  <c r="D25" i="3" s="1"/>
  <c r="L26" i="3"/>
  <c r="D26" i="3" s="1"/>
  <c r="L27" i="3"/>
  <c r="D27" i="3" s="1"/>
  <c r="F27" i="3" s="1"/>
  <c r="L28" i="3"/>
  <c r="L29" i="3"/>
  <c r="D29" i="3" s="1"/>
  <c r="L30" i="3"/>
  <c r="L31" i="3"/>
  <c r="D31" i="3" s="1"/>
  <c r="L32" i="3"/>
  <c r="D32" i="3" s="1"/>
  <c r="L33" i="3"/>
  <c r="D33" i="3" s="1"/>
  <c r="L34" i="3"/>
  <c r="L35" i="3"/>
  <c r="D35" i="3" s="1"/>
  <c r="L36" i="3"/>
  <c r="L37" i="3"/>
  <c r="D37" i="3" s="1"/>
  <c r="L38" i="3"/>
  <c r="D38" i="3" s="1"/>
  <c r="L39" i="3"/>
  <c r="D39" i="3" s="1"/>
  <c r="L40" i="3"/>
  <c r="L41" i="3"/>
  <c r="L42" i="3"/>
  <c r="D42" i="3" s="1"/>
  <c r="L43" i="3"/>
  <c r="D43" i="3" s="1"/>
  <c r="L44" i="3"/>
  <c r="L45" i="3"/>
  <c r="D45" i="3" s="1"/>
  <c r="L46" i="3"/>
  <c r="D46" i="3" s="1"/>
  <c r="L47" i="3"/>
  <c r="D47" i="3" s="1"/>
  <c r="L48" i="3"/>
  <c r="D48" i="3" s="1"/>
  <c r="L49" i="3"/>
  <c r="D49" i="3" s="1"/>
  <c r="L50" i="3"/>
  <c r="D50" i="3" s="1"/>
  <c r="L51" i="3"/>
  <c r="D51" i="3" s="1"/>
  <c r="L52" i="3"/>
  <c r="D52" i="3" s="1"/>
  <c r="L53" i="3"/>
  <c r="L54" i="3"/>
  <c r="D54" i="3" s="1"/>
  <c r="L55" i="3"/>
  <c r="D55" i="3" s="1"/>
  <c r="L56" i="3"/>
  <c r="L57" i="3"/>
  <c r="D57" i="3" s="1"/>
  <c r="L58" i="3"/>
  <c r="D58" i="3" s="1"/>
  <c r="L15" i="3"/>
  <c r="D15" i="3" s="1"/>
  <c r="L29" i="4"/>
  <c r="L30" i="4"/>
  <c r="L31" i="4"/>
  <c r="L32" i="4"/>
  <c r="L33" i="4"/>
  <c r="L34" i="4"/>
  <c r="L35" i="4"/>
  <c r="L36" i="4"/>
  <c r="L37" i="4"/>
  <c r="L38" i="4"/>
  <c r="L39" i="4"/>
  <c r="L28" i="4"/>
  <c r="D28" i="4" s="1"/>
  <c r="M45" i="5"/>
  <c r="D45" i="5" s="1"/>
  <c r="M46" i="5"/>
  <c r="D46" i="5" s="1"/>
  <c r="M47" i="5"/>
  <c r="D47" i="5" s="1"/>
  <c r="D43" i="5"/>
  <c r="F43" i="5" s="1"/>
  <c r="D44" i="5"/>
  <c r="M48" i="5"/>
  <c r="D48" i="5" s="1"/>
  <c r="M49" i="5"/>
  <c r="D49" i="5" s="1"/>
  <c r="M50" i="5"/>
  <c r="D50" i="5" s="1"/>
  <c r="M51" i="5"/>
  <c r="D51" i="5" s="1"/>
  <c r="M52" i="5"/>
  <c r="D52" i="5" s="1"/>
  <c r="M54" i="5"/>
  <c r="M55" i="5"/>
  <c r="D55" i="5" s="1"/>
  <c r="M56" i="5"/>
  <c r="D56" i="5" s="1"/>
  <c r="M57" i="5"/>
  <c r="D57" i="5" s="1"/>
  <c r="M14" i="5"/>
  <c r="D14" i="5" s="1"/>
  <c r="M15" i="5"/>
  <c r="D15" i="5" s="1"/>
  <c r="M16" i="5"/>
  <c r="D16" i="5" s="1"/>
  <c r="M17" i="5"/>
  <c r="D17" i="5" s="1"/>
  <c r="M18" i="5"/>
  <c r="D18" i="5" s="1"/>
  <c r="M19" i="5"/>
  <c r="D19" i="5" s="1"/>
  <c r="M20" i="5"/>
  <c r="D20" i="5" s="1"/>
  <c r="M21" i="5"/>
  <c r="D21" i="5" s="1"/>
  <c r="M22" i="5"/>
  <c r="M23" i="5"/>
  <c r="D23" i="5" s="1"/>
  <c r="M24" i="5"/>
  <c r="D24" i="5" s="1"/>
  <c r="M25" i="5"/>
  <c r="D25" i="5" s="1"/>
  <c r="M26" i="5"/>
  <c r="D26" i="5" s="1"/>
  <c r="M27" i="5"/>
  <c r="D27" i="5" s="1"/>
  <c r="M42" i="5"/>
  <c r="D42" i="5" s="1"/>
  <c r="M31" i="5"/>
  <c r="D31" i="5" s="1"/>
  <c r="M32" i="5"/>
  <c r="D32" i="5" s="1"/>
  <c r="M33" i="5"/>
  <c r="D33" i="5" s="1"/>
  <c r="M34" i="5"/>
  <c r="D34" i="5" s="1"/>
  <c r="M35" i="5"/>
  <c r="D35" i="5" s="1"/>
  <c r="M36" i="5"/>
  <c r="D36" i="5" s="1"/>
  <c r="M37" i="5"/>
  <c r="D37" i="5" s="1"/>
  <c r="M13" i="5"/>
  <c r="D13" i="5" s="1"/>
  <c r="L19" i="7"/>
  <c r="L20" i="7"/>
  <c r="L21" i="7"/>
  <c r="L22" i="7"/>
  <c r="D22" i="7" s="1"/>
  <c r="L23" i="7"/>
  <c r="D23" i="7" s="1"/>
  <c r="L24" i="7"/>
  <c r="L25" i="7"/>
  <c r="L26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D42" i="7" s="1"/>
  <c r="L43" i="7"/>
  <c r="D43" i="7" s="1"/>
  <c r="L44" i="7"/>
  <c r="D44" i="7" s="1"/>
  <c r="L45" i="7"/>
  <c r="D45" i="7" s="1"/>
  <c r="L46" i="7"/>
  <c r="D46" i="7" s="1"/>
  <c r="L47" i="7"/>
  <c r="D47" i="7" s="1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18" i="7" l="1"/>
  <c r="D18" i="7" s="1"/>
  <c r="D62" i="7"/>
  <c r="D61" i="7"/>
  <c r="D59" i="7"/>
  <c r="D58" i="7"/>
  <c r="D56" i="7"/>
  <c r="D55" i="7"/>
  <c r="D50" i="7"/>
  <c r="D51" i="7"/>
  <c r="D52" i="7"/>
  <c r="D53" i="7"/>
  <c r="D49" i="7"/>
  <c r="D39" i="7"/>
  <c r="D38" i="7"/>
  <c r="D34" i="7"/>
  <c r="D35" i="7"/>
  <c r="D36" i="7"/>
  <c r="D30" i="7"/>
  <c r="D31" i="7"/>
  <c r="D32" i="7"/>
  <c r="D26" i="7"/>
  <c r="D28" i="7"/>
  <c r="D25" i="7"/>
  <c r="D19" i="7"/>
  <c r="D20" i="7"/>
  <c r="D21" i="7"/>
  <c r="F38" i="3"/>
  <c r="F58" i="3" l="1"/>
  <c r="F57" i="3"/>
  <c r="F55" i="3"/>
  <c r="F54" i="3"/>
  <c r="F46" i="3"/>
  <c r="F47" i="3"/>
  <c r="F48" i="3"/>
  <c r="F49" i="3"/>
  <c r="F50" i="3"/>
  <c r="F51" i="3"/>
  <c r="F52" i="3"/>
  <c r="F45" i="3"/>
  <c r="F43" i="3"/>
  <c r="F42" i="3"/>
  <c r="F39" i="3"/>
  <c r="F37" i="3"/>
  <c r="F35" i="3"/>
  <c r="F32" i="3"/>
  <c r="F33" i="3"/>
  <c r="F31" i="3"/>
  <c r="F29" i="3"/>
  <c r="F25" i="3"/>
  <c r="F26" i="3"/>
  <c r="F24" i="3"/>
  <c r="F22" i="3"/>
  <c r="F21" i="3"/>
  <c r="F16" i="3"/>
  <c r="F17" i="3"/>
  <c r="F18" i="3"/>
  <c r="F15" i="3"/>
  <c r="F29" i="4"/>
  <c r="F30" i="4"/>
  <c r="F31" i="4"/>
  <c r="F32" i="4"/>
  <c r="F33" i="4"/>
  <c r="F34" i="4"/>
  <c r="F35" i="4"/>
  <c r="F36" i="4"/>
  <c r="F37" i="4"/>
  <c r="F38" i="4"/>
  <c r="F39" i="4"/>
  <c r="F28" i="4"/>
  <c r="F25" i="4"/>
  <c r="F22" i="4"/>
  <c r="F23" i="4"/>
  <c r="F21" i="4"/>
  <c r="F16" i="4"/>
  <c r="F17" i="4"/>
  <c r="F18" i="4"/>
  <c r="F19" i="4"/>
  <c r="F15" i="4"/>
  <c r="F55" i="5"/>
  <c r="F56" i="5"/>
  <c r="F57" i="5"/>
  <c r="F40" i="4" l="1"/>
  <c r="F62" i="3" s="1"/>
  <c r="F59" i="3"/>
  <c r="F44" i="5"/>
  <c r="F45" i="5"/>
  <c r="F46" i="5"/>
  <c r="F47" i="5"/>
  <c r="F48" i="5"/>
  <c r="F49" i="5"/>
  <c r="F50" i="5"/>
  <c r="F51" i="5"/>
  <c r="F52" i="5"/>
  <c r="F42" i="5"/>
  <c r="F32" i="5"/>
  <c r="F33" i="5"/>
  <c r="F34" i="5"/>
  <c r="F35" i="5"/>
  <c r="F36" i="5"/>
  <c r="F37" i="5"/>
  <c r="F31" i="5"/>
  <c r="F24" i="5"/>
  <c r="F25" i="5"/>
  <c r="F26" i="5"/>
  <c r="F27" i="5"/>
  <c r="F23" i="5"/>
  <c r="F14" i="5"/>
  <c r="F15" i="5"/>
  <c r="F16" i="5"/>
  <c r="F17" i="5"/>
  <c r="F18" i="5"/>
  <c r="F19" i="5"/>
  <c r="F20" i="5"/>
  <c r="F21" i="5"/>
  <c r="F13" i="5"/>
  <c r="F62" i="7"/>
  <c r="F61" i="7"/>
  <c r="F59" i="7"/>
  <c r="F58" i="7"/>
  <c r="F56" i="7"/>
  <c r="F55" i="7"/>
  <c r="F50" i="7"/>
  <c r="F51" i="7"/>
  <c r="F52" i="7"/>
  <c r="F53" i="7"/>
  <c r="F49" i="7"/>
  <c r="F43" i="7"/>
  <c r="F44" i="7"/>
  <c r="F45" i="7"/>
  <c r="F46" i="7"/>
  <c r="F47" i="7"/>
  <c r="F42" i="7"/>
  <c r="F39" i="7"/>
  <c r="F38" i="7"/>
  <c r="F34" i="7"/>
  <c r="F35" i="7"/>
  <c r="F36" i="7"/>
  <c r="F30" i="7"/>
  <c r="F31" i="7"/>
  <c r="F32" i="7"/>
  <c r="F26" i="7"/>
  <c r="F27" i="7"/>
  <c r="F28" i="7"/>
  <c r="F25" i="7"/>
  <c r="F19" i="7"/>
  <c r="F20" i="7"/>
  <c r="F21" i="7"/>
  <c r="F22" i="7"/>
  <c r="F23" i="7"/>
  <c r="F18" i="7"/>
  <c r="F63" i="7" l="1"/>
  <c r="F60" i="3" s="1"/>
  <c r="F58" i="5"/>
  <c r="F61" i="3" s="1"/>
  <c r="F63" i="3" l="1"/>
</calcChain>
</file>

<file path=xl/sharedStrings.xml><?xml version="1.0" encoding="utf-8"?>
<sst xmlns="http://schemas.openxmlformats.org/spreadsheetml/2006/main" count="237" uniqueCount="190">
  <si>
    <t xml:space="preserve">Gamme oléicole </t>
  </si>
  <si>
    <t xml:space="preserve">Les Olives  </t>
  </si>
  <si>
    <t>Gencode</t>
  </si>
  <si>
    <t>Référence</t>
  </si>
  <si>
    <t>Désignation</t>
  </si>
  <si>
    <t>Les Huiles</t>
  </si>
  <si>
    <t>Bouteille Verre 75 cl</t>
  </si>
  <si>
    <t xml:space="preserve">                                                                           Huile d'olive Vierge extra- Origine CEE</t>
  </si>
  <si>
    <t>Bidon plastique de 3 Litres</t>
  </si>
  <si>
    <t xml:space="preserve">  Huile de pépin de raisin </t>
  </si>
  <si>
    <t>Bouteille verre 1 litre</t>
  </si>
  <si>
    <t>Bidon 5 litres</t>
  </si>
  <si>
    <t>Les Tartinables</t>
  </si>
  <si>
    <t xml:space="preserve">  Les Tartinables à bases d'olives AOP Nyons</t>
  </si>
  <si>
    <t>Tapenade verrine 180 g</t>
  </si>
  <si>
    <t>Affinade verrine 100 g</t>
  </si>
  <si>
    <t xml:space="preserve">                  Les Tartinables à bases d'olives de pays</t>
  </si>
  <si>
    <t>Gamme oléicole biologique (variété Tanche)</t>
  </si>
  <si>
    <t xml:space="preserve">Bouteille verre 50 cl </t>
  </si>
  <si>
    <t>BIB 2 Litres</t>
  </si>
  <si>
    <t>BIB 5 Litres</t>
  </si>
  <si>
    <t>Bouteille verre de 50 cl</t>
  </si>
  <si>
    <t>Huile d'olive de France - Fruité intense</t>
  </si>
  <si>
    <t>Tapenade Boite métalique 750 g</t>
  </si>
  <si>
    <t>Pâte d'olive noire aux herbes de provence 100 g</t>
  </si>
  <si>
    <t>Pâte d'olive noire aux herbes de provence 180 g</t>
  </si>
  <si>
    <t>Pâte d'olive noire aux herbes de provence seau 500 g</t>
  </si>
  <si>
    <t>Pâte d'olive noire fromage de chèvre 100 g</t>
  </si>
  <si>
    <t>Olives vertes</t>
  </si>
  <si>
    <t>Olives Lucques AOP du Languedoc bocal 200g</t>
  </si>
  <si>
    <t>Tapenade aux olives noires de Nyons AOP 100 g</t>
  </si>
  <si>
    <t xml:space="preserve">Huile d'olive de Nyons AOP 50 cl </t>
  </si>
  <si>
    <t>Huile d'olive de Nyons AOP 75 cl</t>
  </si>
  <si>
    <t>Huile d'olive de Nyons AOP BIB 2 litres</t>
  </si>
  <si>
    <t xml:space="preserve">Pâte d'olives noires aux tomates 100 g  </t>
  </si>
  <si>
    <t>Gamme vinicole</t>
  </si>
  <si>
    <t>Les vins en bouteille</t>
  </si>
  <si>
    <t>IGP Coteaux des Baronnies</t>
  </si>
  <si>
    <t>Terre des Collines-Chardonnay Blanc 75 cl</t>
  </si>
  <si>
    <t>Terre de Senteurs- Merlot Syrah Rouge 75 cl</t>
  </si>
  <si>
    <t>IGP Coteaux des Baronnies - Agriculture Biologique</t>
  </si>
  <si>
    <t>Terre d'Éclat- Chardonnay Blanc 75 cl</t>
  </si>
  <si>
    <t>Côtes du Rhône AOC</t>
  </si>
  <si>
    <t>Constance-Grenache Syrah Rouge 75 cl</t>
  </si>
  <si>
    <t>Fulgurance-Grenache Rosé 75 cl</t>
  </si>
  <si>
    <t>Corbeilles et offre terroir</t>
  </si>
  <si>
    <t>Composition</t>
  </si>
  <si>
    <t>Gamme Vignolis- Sélection des Baronnies</t>
  </si>
  <si>
    <t>Croquets amandes/olives AOP Nyons pot de 90 g</t>
  </si>
  <si>
    <t>Terrine aux olives de Nyons AOP 130 g</t>
  </si>
  <si>
    <t>Terrine de sanglier à l'AOC CDR Villages La Nyonsaise 130 g</t>
  </si>
  <si>
    <t>Mini toast 150 g</t>
  </si>
  <si>
    <t>Confiture d'abricots  350 g</t>
  </si>
  <si>
    <t>Confiture de framboises épépinées 350 g</t>
  </si>
  <si>
    <t>Confiture de fraises 350 g</t>
  </si>
  <si>
    <t>Confiture de cerises noires 350 g</t>
  </si>
  <si>
    <t>Jus de pomme-framboise 1 litre</t>
  </si>
  <si>
    <t>Nectar d'abricots 1 litre</t>
  </si>
  <si>
    <t>Pétillant pomme-cassis 75 cl</t>
  </si>
  <si>
    <t>Les cosmétiques à base d'huile d'olive</t>
  </si>
  <si>
    <t>Savons à l'huile d'olive 300 g</t>
  </si>
  <si>
    <t>Flacon Oliviane Lait corporel 200ml</t>
  </si>
  <si>
    <t>Flacon gel douche Huile d’Olive 200ml</t>
  </si>
  <si>
    <t>Flacon gel douche Huile d’Olive 500ml</t>
  </si>
  <si>
    <t>Flacon gel douche Chèvrefeuille  200ml</t>
  </si>
  <si>
    <t xml:space="preserve">L'offre terroir  </t>
  </si>
  <si>
    <t>Côtes du Rhône AOC- Agriculture biologque</t>
  </si>
  <si>
    <t>Évidence Grenache Syrah Rouge 75 cl</t>
  </si>
  <si>
    <t>Cru Vinsobres-Grenache Syrah Mourvèdre 75 cl</t>
  </si>
  <si>
    <t>Les mousseux</t>
  </si>
  <si>
    <t>Mousseux Rosé Muscat 75 cl</t>
  </si>
  <si>
    <t>Mousseux Demi Sec 75 cl</t>
  </si>
  <si>
    <t>Les vins en Bag in Box</t>
  </si>
  <si>
    <t>Vins de Pays Coteaux des Baronnies - Rouge</t>
  </si>
  <si>
    <t xml:space="preserve">Vins de Pays de la Drôme </t>
  </si>
  <si>
    <t xml:space="preserve">Côtes du Rhône AOC - Agriculture Biologique </t>
  </si>
  <si>
    <t xml:space="preserve">Pâte d'aubergines&amp;olives noires des Baronnies 90 g </t>
  </si>
  <si>
    <t>Bouteille verre 1 L</t>
  </si>
  <si>
    <t xml:space="preserve">Macérât à l'Ail frais de la Drôme IGP- Bouteille de 50 cl </t>
  </si>
  <si>
    <t xml:space="preserve">Macérât à l'ail Noir  - Bouteille de 50 cl </t>
  </si>
  <si>
    <t xml:space="preserve">Macérât aux Herbes de Provence Label Rouge -  50 cl  </t>
  </si>
  <si>
    <t>Pack APEROLIVE 3 tarinables Tapenade/Affinade/Confit'olive</t>
  </si>
  <si>
    <t xml:space="preserve">Macérât aux olives noires de Nyons-Bouteille de  50 cl </t>
  </si>
  <si>
    <t>Macérât d'Huile d'Olive</t>
  </si>
  <si>
    <t>Gencod</t>
  </si>
  <si>
    <t>Huile d'olive de Nyons AOP</t>
  </si>
  <si>
    <t>Anchoïade verrine 100 g</t>
  </si>
  <si>
    <t>Côtes du Rhône AOC Villages NYONS  et Cru</t>
  </si>
  <si>
    <t>Côtes du Rhône Villages NYONS - Agriculture biologique</t>
  </si>
  <si>
    <t>Savon liquide de Marseille 300ml</t>
  </si>
  <si>
    <t xml:space="preserve">Les coffrets </t>
  </si>
  <si>
    <t>Les coffrets 3 Huiles  (bouteilles de 50 cl)</t>
  </si>
  <si>
    <t>Barquette 1 Kg</t>
  </si>
  <si>
    <t>Seau saumure 2Kg d'olives noires Nyons AOP</t>
  </si>
  <si>
    <t>Seau saumure 5Kg d'olives noires Nyons AOP</t>
  </si>
  <si>
    <t>Olives dénoyautées à base d'olives noires de Nyons AOP</t>
  </si>
  <si>
    <t>Olives en rondelles à base d'olives noires de Nyons AOP</t>
  </si>
  <si>
    <t>Bocal 210g aux Herbes de Provence Label Rouge &amp; Piment d'Espelette AOP</t>
  </si>
  <si>
    <t>Les Bag'Apéro 
aux vins IGP Coteaux des Baronnies (composition dans un Ice bag)</t>
  </si>
  <si>
    <t>Cosmétiques</t>
  </si>
  <si>
    <t>Recharge  Savon liquide de Marseille 1 litre</t>
  </si>
  <si>
    <t>Savon Lavande 250g</t>
  </si>
  <si>
    <t>Flacon gel douche Lavande 200 ml</t>
  </si>
  <si>
    <t>Flacon gel douche Lavande 500 ml</t>
  </si>
  <si>
    <t>Les cosmétiques à base de lait d'ânesse biologique 100% français</t>
  </si>
  <si>
    <t>Savons 250 g</t>
  </si>
  <si>
    <t>Flacon gel douche 200ml</t>
  </si>
  <si>
    <t>Flacon gel douche 500ml</t>
  </si>
  <si>
    <t xml:space="preserve">Olives noires de Nyons AOP </t>
  </si>
  <si>
    <r>
      <t xml:space="preserve">Olives noires à bases d'olives Nyons AOP  </t>
    </r>
    <r>
      <rPr>
        <b/>
        <i/>
        <sz val="16"/>
        <color theme="1"/>
        <rFont val="Calibri"/>
        <family val="2"/>
      </rPr>
      <t/>
    </r>
  </si>
  <si>
    <t xml:space="preserve">Bocal  210 g </t>
  </si>
  <si>
    <t xml:space="preserve">Barquette  350 g </t>
  </si>
  <si>
    <t xml:space="preserve">Barquette  550 g </t>
  </si>
  <si>
    <t>Bocal 210 g aux herbes de Provence Label Rouge</t>
  </si>
  <si>
    <t>Macérât aux olives noires de Nyons-Bidon plastique 3 L</t>
  </si>
  <si>
    <t>Bidon plastique de 5 Litres</t>
  </si>
  <si>
    <t>Barquette S/Vide 350 g aux herbes de Provence LR</t>
  </si>
  <si>
    <t>Barquette S/Vide 550 g  aux herbes de Provence LR</t>
  </si>
  <si>
    <t>Ciel de Rubis-Rouge 3 L</t>
  </si>
  <si>
    <t>Ciel de Rubis- Rouge 5 L</t>
  </si>
  <si>
    <t>Ciel de Rubis- Rouge 10 L</t>
  </si>
  <si>
    <t>Ciel de Roses- Rosé 3 L</t>
  </si>
  <si>
    <t>Ciel de Roses- Rosé 5 L</t>
  </si>
  <si>
    <t>Ciel de Roses- Rosé 10 L</t>
  </si>
  <si>
    <t>Ciel de Cristal-Blanc 5 L</t>
  </si>
  <si>
    <t>Ciel de Cristal- Blanc 3 L</t>
  </si>
  <si>
    <t xml:space="preserve"> Rouge 3 L</t>
  </si>
  <si>
    <t xml:space="preserve"> Rosé 3 L</t>
  </si>
  <si>
    <t xml:space="preserve">  Rouge 3 L</t>
  </si>
  <si>
    <t xml:space="preserve">  Rouge 5 L </t>
  </si>
  <si>
    <t>Terre de Nature-  5 L</t>
  </si>
  <si>
    <t>Terre de Nature- 10 L</t>
  </si>
  <si>
    <t>Mousseux Brut- 75 cl</t>
  </si>
  <si>
    <t>Quintessence -Grenache Syrah Rouge 75 cl</t>
  </si>
  <si>
    <t>Exubérance- Syrah Grenache Rouge 150 cl</t>
  </si>
  <si>
    <t>Exubérance- Syrah Grenache Rouge 75 cl</t>
  </si>
  <si>
    <t>Réjouissance-Grenache Syrah  Rouge 75cl</t>
  </si>
  <si>
    <t>Résonnance- Viognier Marsanne Roussane Blanc 75 cl</t>
  </si>
  <si>
    <t>Terre de Rondeur-Merlt Syrah Cabernet Rouge 75 cl</t>
  </si>
  <si>
    <t>Terre de Lueur-Grenache Merlot Rosé 150 cl</t>
  </si>
  <si>
    <t>Terre de Lueur-Grenache Merlot Rosé 75 cl</t>
  </si>
  <si>
    <t>Terre d'Alliance-Merlot Cabernet Syrah 75 cl</t>
  </si>
  <si>
    <t>Olives Picholine bocal 250g</t>
  </si>
  <si>
    <t>PVTTC</t>
  </si>
  <si>
    <t xml:space="preserve">Commande 
</t>
  </si>
  <si>
    <t>Commande</t>
  </si>
  <si>
    <t>PU TTC</t>
  </si>
  <si>
    <t>total</t>
  </si>
  <si>
    <t>TOTAL Olives et Huiles</t>
  </si>
  <si>
    <t>TOTAL Tartinables et Cosmétiques</t>
  </si>
  <si>
    <t>TOTAL Corbeille et Terroir</t>
  </si>
  <si>
    <t>TOTAL Vins</t>
  </si>
  <si>
    <r>
      <t xml:space="preserve">3 Huiles : </t>
    </r>
    <r>
      <rPr>
        <sz val="16"/>
        <rFont val="Calibri"/>
        <family val="2"/>
      </rPr>
      <t>Huile olive de Nyons AOP + Macérat aux oilves noires de Nyons AOP+Huile d'olive fruité intense (France)</t>
    </r>
  </si>
  <si>
    <r>
      <rPr>
        <b/>
        <sz val="16"/>
        <color theme="1"/>
        <rFont val="Calibri"/>
        <family val="2"/>
      </rPr>
      <t>Découverte</t>
    </r>
    <r>
      <rPr>
        <sz val="16"/>
        <color theme="1"/>
        <rFont val="Calibri"/>
        <family val="2"/>
      </rPr>
      <t xml:space="preserve">:Huile d'olive NYONS AOP </t>
    </r>
    <r>
      <rPr>
        <sz val="16"/>
        <rFont val="Calibri"/>
        <family val="2"/>
      </rPr>
      <t>25 cl</t>
    </r>
    <r>
      <rPr>
        <sz val="16"/>
        <color indexed="8"/>
        <rFont val="Calibri"/>
        <family val="2"/>
      </rPr>
      <t>/olives noires de NYONS AOP bocal verre 210 g Nature/Tapenade d'olives noires de NYONS AOP  pot verre 90 gr</t>
    </r>
  </si>
  <si>
    <r>
      <rPr>
        <b/>
        <sz val="16"/>
        <rFont val="Calibri"/>
        <family val="2"/>
      </rPr>
      <t>Volcan</t>
    </r>
    <r>
      <rPr>
        <sz val="16"/>
        <rFont val="Calibri"/>
        <family val="2"/>
      </rPr>
      <t>: Huile d'olive NYONS AOP 50 cl/olives noires de NYONS AOP bocal verre 210 g Nature/Tapenade d'olives noires de NYONS AOP  pot verre 90 gr</t>
    </r>
  </si>
  <si>
    <r>
      <rPr>
        <b/>
        <sz val="16"/>
        <color theme="1"/>
        <rFont val="Calibri"/>
        <family val="2"/>
        <scheme val="minor"/>
      </rPr>
      <t xml:space="preserve">Volcan BIO </t>
    </r>
    <r>
      <rPr>
        <sz val="16"/>
        <color theme="1"/>
        <rFont val="Calibri"/>
        <family val="2"/>
        <scheme val="minor"/>
      </rPr>
      <t xml:space="preserve">: Huile d'olive de Nyons Bio AOP 50 cl -Olives noires de Nyons Bio AOP 210 g-Tapenade aux olives noires de Nyons Bio 100g  </t>
    </r>
  </si>
  <si>
    <r>
      <rPr>
        <b/>
        <sz val="16"/>
        <rFont val="Calibri"/>
        <family val="2"/>
      </rPr>
      <t>Cosmétique:</t>
    </r>
    <r>
      <rPr>
        <sz val="16"/>
        <rFont val="Calibri"/>
        <family val="2"/>
      </rPr>
      <t>Gel douche à l'huile d'olive 200 ml / Gel douche huile d'olive chèvrefeuille 200 ml/ 1 savon huile d'olive 300 gr</t>
    </r>
  </si>
  <si>
    <r>
      <rPr>
        <b/>
        <sz val="16"/>
        <rFont val="Calibri"/>
        <family val="2"/>
        <scheme val="minor"/>
      </rPr>
      <t xml:space="preserve">Bag'Apéro Rouge: </t>
    </r>
    <r>
      <rPr>
        <sz val="16"/>
        <rFont val="Calibri"/>
        <family val="2"/>
        <scheme val="minor"/>
      </rPr>
      <t xml:space="preserve"> Terre d'Alliance 75cl+1 bocal olives noires de Nyons AOP 210g+1 Tapenade aux olives noires de Nyons AOP 100g</t>
    </r>
  </si>
  <si>
    <r>
      <rPr>
        <b/>
        <sz val="16"/>
        <rFont val="Calibri"/>
        <family val="2"/>
        <scheme val="minor"/>
      </rPr>
      <t xml:space="preserve">Bag'Apéro Rosé: </t>
    </r>
    <r>
      <rPr>
        <sz val="16"/>
        <rFont val="Calibri"/>
        <family val="2"/>
        <scheme val="minor"/>
      </rPr>
      <t xml:space="preserve"> Terre de Lueur 75cl+1 bocal olives noires de Nyons AOP 210g+1 Tapenade aux olives noires de Nyons AOP 100g</t>
    </r>
  </si>
  <si>
    <r>
      <t xml:space="preserve">Tapenade verrine </t>
    </r>
    <r>
      <rPr>
        <sz val="16"/>
        <rFont val="Calibri"/>
        <family val="2"/>
        <scheme val="minor"/>
      </rPr>
      <t>100 g</t>
    </r>
  </si>
  <si>
    <r>
      <t xml:space="preserve">Affinade verrine </t>
    </r>
    <r>
      <rPr>
        <sz val="16"/>
        <rFont val="Calibri"/>
        <family val="2"/>
        <scheme val="minor"/>
      </rPr>
      <t xml:space="preserve">180 g </t>
    </r>
    <r>
      <rPr>
        <b/>
        <sz val="11"/>
        <color rgb="FFFF8E70"/>
        <rFont val="Calibri"/>
        <family val="1"/>
        <scheme val="minor"/>
      </rPr>
      <t/>
    </r>
  </si>
  <si>
    <r>
      <t>Affinade Boite métallique 750</t>
    </r>
    <r>
      <rPr>
        <sz val="16"/>
        <rFont val="Calibri"/>
        <family val="2"/>
        <scheme val="minor"/>
      </rPr>
      <t xml:space="preserve"> g </t>
    </r>
    <r>
      <rPr>
        <b/>
        <sz val="11"/>
        <color rgb="FFFF8E70"/>
        <rFont val="Calibri"/>
        <family val="1"/>
        <scheme val="minor"/>
      </rPr>
      <t/>
    </r>
  </si>
  <si>
    <r>
      <t>Confit'olive verrine</t>
    </r>
    <r>
      <rPr>
        <sz val="16"/>
        <rFont val="Calibri"/>
        <family val="2"/>
        <scheme val="minor"/>
      </rPr>
      <t xml:space="preserve"> 100 g</t>
    </r>
  </si>
  <si>
    <r>
      <t xml:space="preserve">Olimiel </t>
    </r>
    <r>
      <rPr>
        <sz val="16"/>
        <rFont val="Calibri"/>
        <family val="2"/>
        <scheme val="minor"/>
      </rPr>
      <t>100 g</t>
    </r>
  </si>
  <si>
    <t>Olives noires de NYONS AOP -Bocal verre 210 g</t>
  </si>
  <si>
    <r>
      <t xml:space="preserve">Olives noires de NYONS AOP </t>
    </r>
    <r>
      <rPr>
        <b/>
        <sz val="16"/>
        <color theme="1"/>
        <rFont val="Calibri"/>
        <family val="2"/>
      </rPr>
      <t>Extra</t>
    </r>
    <r>
      <rPr>
        <sz val="16"/>
        <color theme="1"/>
        <rFont val="Calibri"/>
        <family val="2"/>
      </rPr>
      <t>-Barquette  350 g</t>
    </r>
  </si>
  <si>
    <t>PVHT 2023</t>
  </si>
  <si>
    <t>PVTTC 2023</t>
  </si>
  <si>
    <t>Savon Olive 180 gr avec corde ( à l'huile d'olive)   Nouveauté</t>
  </si>
  <si>
    <t>Terrine de lièvre au Chardonnay IGP Côteaux des Baronnies</t>
  </si>
  <si>
    <r>
      <t xml:space="preserve">Bouteille verre 25 cl </t>
    </r>
    <r>
      <rPr>
        <sz val="16"/>
        <color rgb="FFFF0000"/>
        <rFont val="Calibri"/>
        <family val="2"/>
      </rPr>
      <t xml:space="preserve"> </t>
    </r>
  </si>
  <si>
    <r>
      <t xml:space="preserve">Barquette 1kg  </t>
    </r>
    <r>
      <rPr>
        <i/>
        <sz val="16"/>
        <rFont val="Calibri"/>
        <family val="2"/>
        <scheme val="minor"/>
      </rPr>
      <t>sous atm modifiée</t>
    </r>
  </si>
  <si>
    <r>
      <t xml:space="preserve">Barquette 500 g  </t>
    </r>
    <r>
      <rPr>
        <i/>
        <sz val="16"/>
        <rFont val="Calibri"/>
        <family val="2"/>
        <scheme val="minor"/>
      </rPr>
      <t>sous atm modifiée</t>
    </r>
  </si>
  <si>
    <r>
      <t xml:space="preserve">Barquette 300 g  </t>
    </r>
    <r>
      <rPr>
        <i/>
        <sz val="16"/>
        <rFont val="Calibri"/>
        <family val="2"/>
        <scheme val="minor"/>
      </rPr>
      <t>sous atm modifiée</t>
    </r>
  </si>
  <si>
    <r>
      <t xml:space="preserve">Barquette 1kg  </t>
    </r>
    <r>
      <rPr>
        <i/>
        <sz val="16"/>
        <rFont val="Calibri"/>
        <family val="2"/>
      </rPr>
      <t>sous atm modifiée</t>
    </r>
  </si>
  <si>
    <r>
      <t xml:space="preserve">Barquette 500 g  </t>
    </r>
    <r>
      <rPr>
        <i/>
        <sz val="16"/>
        <rFont val="Calibri"/>
        <family val="2"/>
      </rPr>
      <t>sous atm modifiée</t>
    </r>
  </si>
  <si>
    <r>
      <t xml:space="preserve">Barquette 250 g  </t>
    </r>
    <r>
      <rPr>
        <i/>
        <sz val="16"/>
        <rFont val="Calibri"/>
        <family val="2"/>
      </rPr>
      <t>sous atm modifiée</t>
    </r>
  </si>
  <si>
    <t xml:space="preserve">                                                   </t>
  </si>
  <si>
    <t>NyonsOlive Empreinte Exception 2023</t>
  </si>
  <si>
    <t xml:space="preserve">PLACE OLIVIER DE SERRES 26110 NYONS </t>
  </si>
  <si>
    <t>Tel :04 75 26 95 11  @: adv.vignolis@vignolis.fr</t>
  </si>
  <si>
    <t xml:space="preserve">                                                 </t>
  </si>
  <si>
    <t>EURL VIGNOLIS-COOPERATIVE DU NYONSAIS</t>
  </si>
  <si>
    <t xml:space="preserve">MONTANT TOTAL COMMANDE VIGNOLIS </t>
  </si>
  <si>
    <t xml:space="preserve">Bouteille verre 70 cl </t>
  </si>
  <si>
    <t>ATSCAF DROME ARDECHE 2023</t>
  </si>
  <si>
    <t>TEL:</t>
  </si>
  <si>
    <t xml:space="preserve">NOM ET PRENOM: </t>
  </si>
  <si>
    <t xml:space="preserve">SERVICE: </t>
  </si>
  <si>
    <r>
      <rPr>
        <b/>
        <sz val="16"/>
        <rFont val="Calibri"/>
        <family val="2"/>
        <scheme val="minor"/>
      </rPr>
      <t xml:space="preserve">Bag'Apéro Blanc: </t>
    </r>
    <r>
      <rPr>
        <sz val="16"/>
        <rFont val="Calibri"/>
        <family val="2"/>
        <scheme val="minor"/>
      </rPr>
      <t xml:space="preserve"> Terre d'Eclat-Chardonay BIO 75cl+1 bocal olives noires de Nyons AOP 210g+1 Tapenade aux olives noires de Nyons AOP 100g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</si>
</sst>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sz val="11"/>
      <color theme="1"/>
      <name val="Arial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b/>
      <sz val="22"/>
      <color theme="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26"/>
      <color rgb="FF340C4C"/>
      <name val="Calibri"/>
      <family val="2"/>
    </font>
    <font>
      <b/>
      <i/>
      <sz val="16"/>
      <color theme="1"/>
      <name val="Calibri"/>
      <family val="2"/>
    </font>
    <font>
      <b/>
      <sz val="11"/>
      <color rgb="FFFF8E70"/>
      <name val="Calibri"/>
      <family val="1"/>
      <scheme val="minor"/>
    </font>
    <font>
      <sz val="16"/>
      <color theme="1"/>
      <name val="Calibri"/>
      <family val="2"/>
    </font>
    <font>
      <b/>
      <sz val="11"/>
      <color theme="1"/>
      <name val="Calibri"/>
      <family val="2"/>
    </font>
    <font>
      <sz val="14"/>
      <name val="Calibri"/>
      <family val="2"/>
    </font>
    <font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Arial Narrow"/>
      <family val="2"/>
    </font>
    <font>
      <sz val="16"/>
      <color theme="1"/>
      <name val="Arial Narrow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</font>
    <font>
      <sz val="18"/>
      <color theme="1"/>
      <name val="Arial Narrow"/>
      <family val="2"/>
    </font>
    <font>
      <sz val="18"/>
      <color theme="1"/>
      <name val="Calibri"/>
      <family val="2"/>
      <scheme val="minor"/>
    </font>
    <font>
      <sz val="20"/>
      <color theme="1"/>
      <name val="Arial Narrow"/>
      <family val="2"/>
    </font>
    <font>
      <sz val="20"/>
      <color theme="1"/>
      <name val="Calibri"/>
      <family val="2"/>
      <scheme val="minor"/>
    </font>
    <font>
      <sz val="20"/>
      <color theme="1"/>
      <name val="Calibri"/>
      <family val="2"/>
    </font>
    <font>
      <sz val="16"/>
      <color theme="0"/>
      <name val="Calibri"/>
      <family val="2"/>
    </font>
    <font>
      <sz val="16"/>
      <color theme="0"/>
      <name val="Calibri"/>
      <family val="2"/>
      <scheme val="minor"/>
    </font>
    <font>
      <sz val="16"/>
      <name val="Calibri"/>
      <family val="2"/>
    </font>
    <font>
      <sz val="16"/>
      <color theme="1"/>
      <name val="Calibri  "/>
    </font>
    <font>
      <b/>
      <sz val="16"/>
      <color rgb="FF340C4C"/>
      <name val="Calibri"/>
      <family val="2"/>
    </font>
    <font>
      <sz val="16"/>
      <color rgb="FF340C4C"/>
      <name val="Calibri"/>
      <family val="2"/>
    </font>
    <font>
      <sz val="16"/>
      <name val="Calibri"/>
      <family val="2"/>
      <scheme val="minor"/>
    </font>
    <font>
      <b/>
      <sz val="16"/>
      <name val="Calibri"/>
      <family val="2"/>
    </font>
    <font>
      <sz val="16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36"/>
      <color rgb="FF340C4C"/>
      <name val="Calisto MT"/>
      <family val="1"/>
    </font>
    <font>
      <b/>
      <sz val="16"/>
      <color theme="8" tint="-0.249977111117893"/>
      <name val="Calibri"/>
      <family val="2"/>
    </font>
    <font>
      <sz val="14"/>
      <color theme="0"/>
      <name val="Calibri"/>
      <family val="2"/>
      <scheme val="minor"/>
    </font>
    <font>
      <sz val="14"/>
      <color theme="0"/>
      <name val="Arial"/>
      <family val="2"/>
    </font>
    <font>
      <sz val="14"/>
      <color theme="0"/>
      <name val="Arial Narrow"/>
      <family val="2"/>
    </font>
    <font>
      <b/>
      <sz val="20"/>
      <color theme="1"/>
      <name val="Arial Narrow"/>
      <family val="2"/>
    </font>
    <font>
      <b/>
      <sz val="20"/>
      <color theme="0"/>
      <name val="Calibri"/>
      <family val="2"/>
    </font>
    <font>
      <b/>
      <sz val="28"/>
      <color rgb="FF340C4C"/>
      <name val="Calibri"/>
      <family val="2"/>
    </font>
    <font>
      <b/>
      <sz val="24"/>
      <color rgb="FF340C4C"/>
      <name val="Calibri"/>
      <family val="2"/>
    </font>
    <font>
      <b/>
      <sz val="26"/>
      <color theme="0"/>
      <name val="Calibri"/>
      <family val="2"/>
    </font>
    <font>
      <sz val="26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sz val="22"/>
      <color theme="1"/>
      <name val="Calibri"/>
      <family val="2"/>
    </font>
    <font>
      <sz val="16"/>
      <color rgb="FFFF0000"/>
      <name val="Calibri"/>
      <family val="2"/>
    </font>
    <font>
      <i/>
      <sz val="16"/>
      <name val="Calibri"/>
      <family val="2"/>
      <scheme val="minor"/>
    </font>
    <font>
      <i/>
      <sz val="16"/>
      <name val="Calibri"/>
      <family val="2"/>
    </font>
    <font>
      <sz val="16"/>
      <name val="Calibri  "/>
    </font>
    <font>
      <b/>
      <sz val="18"/>
      <color theme="1"/>
      <name val="Calibri"/>
      <family val="2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20"/>
      <color theme="1"/>
      <name val="Calibri Light"/>
      <family val="2"/>
      <scheme val="maj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2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2"/>
      <name val="Arial Narrow"/>
      <family val="2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340C4C"/>
      <name val="Calisto MT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40C4C"/>
        <bgColor indexed="64"/>
      </patternFill>
    </fill>
    <fill>
      <patternFill patternType="solid">
        <fgColor rgb="FFBFBF93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3">
    <xf numFmtId="0" fontId="0" fillId="0" borderId="0" xfId="0"/>
    <xf numFmtId="0" fontId="4" fillId="0" borderId="0" xfId="0" applyFont="1" applyAlignment="1">
      <alignment horizontal="left" indent="1"/>
    </xf>
    <xf numFmtId="0" fontId="8" fillId="0" borderId="0" xfId="0" applyFont="1"/>
    <xf numFmtId="0" fontId="3" fillId="0" borderId="6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0" xfId="0" applyNumberFormat="1" applyFont="1"/>
    <xf numFmtId="0" fontId="11" fillId="0" borderId="0" xfId="0" applyFont="1"/>
    <xf numFmtId="0" fontId="11" fillId="0" borderId="0" xfId="0" applyFont="1" applyAlignment="1">
      <alignment vertical="center"/>
    </xf>
    <xf numFmtId="1" fontId="16" fillId="0" borderId="0" xfId="1" applyNumberFormat="1" applyFont="1" applyAlignment="1">
      <alignment vertical="center"/>
    </xf>
    <xf numFmtId="44" fontId="16" fillId="0" borderId="0" xfId="2" applyFont="1" applyAlignment="1">
      <alignment vertical="center"/>
    </xf>
    <xf numFmtId="44" fontId="11" fillId="0" borderId="0" xfId="2" applyFont="1"/>
    <xf numFmtId="0" fontId="25" fillId="0" borderId="0" xfId="0" applyFont="1"/>
    <xf numFmtId="0" fontId="23" fillId="5" borderId="17" xfId="0" applyFont="1" applyFill="1" applyBorder="1" applyAlignment="1">
      <alignment vertical="center"/>
    </xf>
    <xf numFmtId="44" fontId="23" fillId="5" borderId="18" xfId="2" applyFont="1" applyFill="1" applyBorder="1"/>
    <xf numFmtId="43" fontId="11" fillId="0" borderId="0" xfId="1" applyFont="1"/>
    <xf numFmtId="164" fontId="11" fillId="0" borderId="0" xfId="1" applyNumberFormat="1" applyFont="1" applyAlignment="1">
      <alignment horizontal="center" vertical="center"/>
    </xf>
    <xf numFmtId="164" fontId="23" fillId="5" borderId="17" xfId="1" applyNumberFormat="1" applyFont="1" applyFill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44" fontId="3" fillId="0" borderId="8" xfId="2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4" fontId="15" fillId="0" borderId="8" xfId="2" applyFont="1" applyBorder="1" applyAlignment="1">
      <alignment horizontal="center" vertical="center"/>
    </xf>
    <xf numFmtId="44" fontId="31" fillId="0" borderId="8" xfId="2" applyFont="1" applyBorder="1" applyAlignment="1">
      <alignment horizontal="center" vertical="center"/>
    </xf>
    <xf numFmtId="1" fontId="31" fillId="0" borderId="8" xfId="0" applyNumberFormat="1" applyFont="1" applyBorder="1" applyAlignment="1">
      <alignment horizontal="center" vertical="center"/>
    </xf>
    <xf numFmtId="1" fontId="15" fillId="2" borderId="8" xfId="0" applyNumberFormat="1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/>
    </xf>
    <xf numFmtId="0" fontId="31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44" fontId="31" fillId="0" borderId="8" xfId="2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1" fontId="31" fillId="0" borderId="13" xfId="0" applyNumberFormat="1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44" fontId="22" fillId="0" borderId="8" xfId="2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 wrapText="1"/>
    </xf>
    <xf numFmtId="164" fontId="3" fillId="0" borderId="8" xfId="1" applyNumberFormat="1" applyFont="1" applyBorder="1" applyAlignment="1">
      <alignment horizontal="center" vertical="center"/>
    </xf>
    <xf numFmtId="44" fontId="38" fillId="0" borderId="8" xfId="2" applyFont="1" applyBorder="1" applyAlignment="1">
      <alignment horizontal="center" vertical="center"/>
    </xf>
    <xf numFmtId="44" fontId="15" fillId="2" borderId="0" xfId="2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center"/>
    </xf>
    <xf numFmtId="44" fontId="15" fillId="0" borderId="8" xfId="2" applyFont="1" applyBorder="1" applyAlignment="1" applyProtection="1">
      <alignment horizontal="center" vertical="center"/>
    </xf>
    <xf numFmtId="44" fontId="31" fillId="0" borderId="8" xfId="2" applyFont="1" applyBorder="1" applyAlignment="1" applyProtection="1">
      <alignment horizontal="center" vertical="center"/>
    </xf>
    <xf numFmtId="44" fontId="31" fillId="0" borderId="8" xfId="2" applyFont="1" applyBorder="1" applyAlignment="1" applyProtection="1">
      <alignment vertical="center"/>
    </xf>
    <xf numFmtId="44" fontId="15" fillId="0" borderId="7" xfId="2" applyFont="1" applyBorder="1" applyAlignment="1" applyProtection="1">
      <alignment horizontal="center" vertical="center"/>
    </xf>
    <xf numFmtId="44" fontId="32" fillId="0" borderId="8" xfId="2" applyFont="1" applyBorder="1" applyAlignment="1" applyProtection="1">
      <alignment horizontal="center" vertical="center"/>
    </xf>
    <xf numFmtId="44" fontId="15" fillId="0" borderId="8" xfId="2" applyFont="1" applyFill="1" applyBorder="1" applyAlignment="1" applyProtection="1">
      <alignment horizontal="center" vertical="center"/>
    </xf>
    <xf numFmtId="44" fontId="15" fillId="0" borderId="8" xfId="2" applyFont="1" applyBorder="1" applyAlignment="1" applyProtection="1">
      <alignment vertical="center"/>
    </xf>
    <xf numFmtId="44" fontId="15" fillId="0" borderId="8" xfId="2" applyFont="1" applyBorder="1" applyAlignment="1" applyProtection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26" xfId="0" applyBorder="1"/>
    <xf numFmtId="0" fontId="7" fillId="0" borderId="0" xfId="0" applyFont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1" fontId="23" fillId="0" borderId="25" xfId="0" applyNumberFormat="1" applyFont="1" applyBorder="1"/>
    <xf numFmtId="0" fontId="23" fillId="0" borderId="0" xfId="0" applyFont="1"/>
    <xf numFmtId="0" fontId="24" fillId="0" borderId="0" xfId="0" applyFont="1"/>
    <xf numFmtId="0" fontId="25" fillId="0" borderId="26" xfId="0" applyFont="1" applyBorder="1"/>
    <xf numFmtId="1" fontId="8" fillId="0" borderId="25" xfId="0" applyNumberFormat="1" applyFont="1" applyBorder="1"/>
    <xf numFmtId="0" fontId="8" fillId="0" borderId="0" xfId="0" applyFont="1" applyAlignment="1">
      <alignment vertical="center"/>
    </xf>
    <xf numFmtId="44" fontId="8" fillId="0" borderId="0" xfId="2" applyFont="1" applyBorder="1"/>
    <xf numFmtId="1" fontId="11" fillId="0" borderId="25" xfId="0" applyNumberFormat="1" applyFont="1" applyBorder="1"/>
    <xf numFmtId="44" fontId="11" fillId="0" borderId="0" xfId="2" applyFont="1" applyBorder="1"/>
    <xf numFmtId="1" fontId="11" fillId="0" borderId="27" xfId="0" applyNumberFormat="1" applyFont="1" applyBorder="1"/>
    <xf numFmtId="0" fontId="11" fillId="0" borderId="28" xfId="0" applyFont="1" applyBorder="1"/>
    <xf numFmtId="0" fontId="11" fillId="0" borderId="28" xfId="0" applyFont="1" applyBorder="1" applyAlignment="1">
      <alignment vertical="center"/>
    </xf>
    <xf numFmtId="44" fontId="11" fillId="0" borderId="28" xfId="2" applyFont="1" applyBorder="1"/>
    <xf numFmtId="0" fontId="0" fillId="0" borderId="29" xfId="0" applyBorder="1"/>
    <xf numFmtId="0" fontId="2" fillId="2" borderId="3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 indent="19"/>
    </xf>
    <xf numFmtId="0" fontId="33" fillId="0" borderId="26" xfId="0" applyFont="1" applyBorder="1" applyAlignment="1">
      <alignment horizontal="left" vertical="center" indent="19"/>
    </xf>
    <xf numFmtId="0" fontId="21" fillId="0" borderId="0" xfId="0" applyFont="1"/>
    <xf numFmtId="0" fontId="22" fillId="0" borderId="0" xfId="0" applyFont="1"/>
    <xf numFmtId="0" fontId="22" fillId="0" borderId="26" xfId="0" applyFont="1" applyBorder="1"/>
    <xf numFmtId="1" fontId="31" fillId="2" borderId="13" xfId="0" applyNumberFormat="1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15" fillId="0" borderId="13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" fontId="15" fillId="0" borderId="25" xfId="0" applyNumberFormat="1" applyFont="1" applyBorder="1" applyAlignment="1">
      <alignment horizontal="center" vertical="center"/>
    </xf>
    <xf numFmtId="164" fontId="15" fillId="0" borderId="0" xfId="1" applyNumberFormat="1" applyFont="1" applyBorder="1" applyAlignment="1">
      <alignment horizontal="center" vertical="center"/>
    </xf>
    <xf numFmtId="44" fontId="15" fillId="0" borderId="0" xfId="2" applyFont="1" applyBorder="1" applyAlignment="1">
      <alignment horizontal="center" vertical="center"/>
    </xf>
    <xf numFmtId="0" fontId="15" fillId="0" borderId="0" xfId="0" applyFont="1"/>
    <xf numFmtId="1" fontId="3" fillId="0" borderId="0" xfId="1" applyNumberFormat="1" applyFont="1" applyBorder="1" applyAlignment="1">
      <alignment horizontal="center" vertical="center"/>
    </xf>
    <xf numFmtId="1" fontId="3" fillId="0" borderId="0" xfId="1" applyNumberFormat="1" applyFont="1" applyBorder="1" applyAlignment="1">
      <alignment vertical="center"/>
    </xf>
    <xf numFmtId="1" fontId="3" fillId="0" borderId="26" xfId="1" applyNumberFormat="1" applyFont="1" applyBorder="1" applyAlignment="1">
      <alignment vertical="center"/>
    </xf>
    <xf numFmtId="1" fontId="21" fillId="0" borderId="25" xfId="0" applyNumberFormat="1" applyFont="1" applyBorder="1"/>
    <xf numFmtId="164" fontId="21" fillId="0" borderId="0" xfId="1" applyNumberFormat="1" applyFont="1" applyBorder="1" applyAlignment="1">
      <alignment horizontal="center" vertical="center"/>
    </xf>
    <xf numFmtId="44" fontId="21" fillId="0" borderId="0" xfId="2" applyFont="1" applyBorder="1"/>
    <xf numFmtId="1" fontId="3" fillId="0" borderId="34" xfId="0" applyNumberFormat="1" applyFont="1" applyBorder="1" applyAlignment="1">
      <alignment horizontal="center" vertical="center"/>
    </xf>
    <xf numFmtId="164" fontId="11" fillId="0" borderId="0" xfId="1" applyNumberFormat="1" applyFont="1" applyBorder="1" applyAlignment="1">
      <alignment horizontal="center" vertical="center"/>
    </xf>
    <xf numFmtId="164" fontId="11" fillId="0" borderId="28" xfId="1" applyNumberFormat="1" applyFont="1" applyBorder="1" applyAlignment="1">
      <alignment horizontal="center" vertical="center"/>
    </xf>
    <xf numFmtId="0" fontId="0" fillId="0" borderId="28" xfId="0" applyBorder="1"/>
    <xf numFmtId="0" fontId="2" fillId="2" borderId="3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0" fillId="0" borderId="26" xfId="0" applyFont="1" applyBorder="1"/>
    <xf numFmtId="43" fontId="11" fillId="0" borderId="0" xfId="1" applyFont="1" applyBorder="1"/>
    <xf numFmtId="43" fontId="11" fillId="0" borderId="28" xfId="1" applyFont="1" applyBorder="1"/>
    <xf numFmtId="44" fontId="31" fillId="0" borderId="7" xfId="2" applyFont="1" applyBorder="1" applyAlignment="1" applyProtection="1">
      <alignment horizontal="center" vertical="center"/>
    </xf>
    <xf numFmtId="44" fontId="42" fillId="0" borderId="0" xfId="2" applyFont="1" applyAlignment="1">
      <alignment horizontal="center" vertical="center"/>
    </xf>
    <xf numFmtId="44" fontId="43" fillId="0" borderId="0" xfId="2" applyFont="1" applyAlignment="1">
      <alignment horizontal="center" vertical="center"/>
    </xf>
    <xf numFmtId="44" fontId="44" fillId="0" borderId="0" xfId="2" applyFont="1" applyAlignment="1">
      <alignment horizontal="center" vertical="center"/>
    </xf>
    <xf numFmtId="44" fontId="42" fillId="0" borderId="0" xfId="2" applyFont="1" applyBorder="1" applyAlignment="1">
      <alignment horizontal="center" vertical="center"/>
    </xf>
    <xf numFmtId="44" fontId="28" fillId="5" borderId="18" xfId="2" applyFont="1" applyFill="1" applyBorder="1"/>
    <xf numFmtId="0" fontId="22" fillId="0" borderId="9" xfId="0" applyFont="1" applyBorder="1" applyAlignment="1">
      <alignment horizontal="center" vertical="center" wrapText="1"/>
    </xf>
    <xf numFmtId="44" fontId="50" fillId="0" borderId="0" xfId="2" applyFont="1" applyAlignment="1">
      <alignment horizontal="center" vertical="center"/>
    </xf>
    <xf numFmtId="0" fontId="51" fillId="0" borderId="0" xfId="0" applyFont="1"/>
    <xf numFmtId="44" fontId="30" fillId="0" borderId="0" xfId="2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44" fontId="15" fillId="0" borderId="14" xfId="2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1" fontId="22" fillId="2" borderId="13" xfId="0" applyNumberFormat="1" applyFont="1" applyFill="1" applyBorder="1" applyAlignment="1">
      <alignment horizontal="center" vertical="center"/>
    </xf>
    <xf numFmtId="44" fontId="35" fillId="0" borderId="8" xfId="2" applyFont="1" applyFill="1" applyBorder="1" applyAlignment="1">
      <alignment horizontal="center" vertical="center"/>
    </xf>
    <xf numFmtId="44" fontId="35" fillId="0" borderId="8" xfId="2" applyFont="1" applyBorder="1" applyAlignment="1">
      <alignment horizontal="center" vertical="center"/>
    </xf>
    <xf numFmtId="1" fontId="15" fillId="2" borderId="13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26" xfId="0" applyFont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44" fontId="15" fillId="2" borderId="8" xfId="2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4" fontId="30" fillId="0" borderId="0" xfId="1" applyNumberFormat="1" applyFont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1" fontId="38" fillId="0" borderId="13" xfId="0" applyNumberFormat="1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 wrapText="1"/>
    </xf>
    <xf numFmtId="0" fontId="2" fillId="2" borderId="0" xfId="0" applyFont="1" applyFill="1"/>
    <xf numFmtId="0" fontId="2" fillId="2" borderId="30" xfId="0" applyFont="1" applyFill="1" applyBorder="1"/>
    <xf numFmtId="0" fontId="2" fillId="2" borderId="31" xfId="0" applyFont="1" applyFill="1" applyBorder="1"/>
    <xf numFmtId="0" fontId="2" fillId="2" borderId="32" xfId="0" applyFont="1" applyFill="1" applyBorder="1"/>
    <xf numFmtId="0" fontId="2" fillId="2" borderId="25" xfId="0" applyFont="1" applyFill="1" applyBorder="1"/>
    <xf numFmtId="0" fontId="2" fillId="2" borderId="26" xfId="0" applyFont="1" applyFill="1" applyBorder="1"/>
    <xf numFmtId="0" fontId="2" fillId="2" borderId="33" xfId="0" applyFont="1" applyFill="1" applyBorder="1"/>
    <xf numFmtId="0" fontId="2" fillId="2" borderId="4" xfId="0" applyFont="1" applyFill="1" applyBorder="1"/>
    <xf numFmtId="0" fontId="58" fillId="2" borderId="0" xfId="0" applyFont="1" applyFill="1"/>
    <xf numFmtId="0" fontId="59" fillId="2" borderId="0" xfId="0" applyFont="1" applyFill="1"/>
    <xf numFmtId="0" fontId="59" fillId="2" borderId="26" xfId="0" applyFont="1" applyFill="1" applyBorder="1"/>
    <xf numFmtId="0" fontId="58" fillId="2" borderId="4" xfId="0" applyFont="1" applyFill="1" applyBorder="1"/>
    <xf numFmtId="0" fontId="59" fillId="2" borderId="35" xfId="0" applyFont="1" applyFill="1" applyBorder="1"/>
    <xf numFmtId="0" fontId="58" fillId="2" borderId="0" xfId="0" applyFont="1" applyFill="1" applyAlignment="1">
      <alignment vertical="center"/>
    </xf>
    <xf numFmtId="0" fontId="60" fillId="2" borderId="0" xfId="0" applyFont="1" applyFill="1"/>
    <xf numFmtId="44" fontId="61" fillId="2" borderId="0" xfId="2" applyFont="1" applyFill="1"/>
    <xf numFmtId="0" fontId="61" fillId="2" borderId="0" xfId="0" applyFont="1" applyFill="1"/>
    <xf numFmtId="0" fontId="62" fillId="2" borderId="0" xfId="0" applyFont="1" applyFill="1"/>
    <xf numFmtId="0" fontId="2" fillId="2" borderId="27" xfId="0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0" fontId="35" fillId="0" borderId="0" xfId="0" applyFont="1" applyAlignment="1">
      <alignment horizontal="center" vertical="center"/>
    </xf>
    <xf numFmtId="0" fontId="65" fillId="0" borderId="0" xfId="0" applyFont="1"/>
    <xf numFmtId="0" fontId="66" fillId="0" borderId="0" xfId="0" applyFont="1" applyAlignment="1">
      <alignment horizontal="left" indent="1"/>
    </xf>
    <xf numFmtId="0" fontId="67" fillId="0" borderId="0" xfId="0" applyFont="1"/>
    <xf numFmtId="0" fontId="68" fillId="0" borderId="0" xfId="0" applyFont="1" applyAlignment="1">
      <alignment horizontal="center" vertical="center"/>
    </xf>
    <xf numFmtId="0" fontId="35" fillId="0" borderId="0" xfId="0" applyFont="1"/>
    <xf numFmtId="0" fontId="65" fillId="0" borderId="0" xfId="0" applyFont="1" applyAlignment="1">
      <alignment horizontal="center" vertical="center"/>
    </xf>
    <xf numFmtId="0" fontId="69" fillId="0" borderId="0" xfId="0" applyFont="1"/>
    <xf numFmtId="44" fontId="42" fillId="0" borderId="0" xfId="2" applyFont="1" applyProtection="1"/>
    <xf numFmtId="44" fontId="43" fillId="0" borderId="0" xfId="2" applyFont="1" applyAlignment="1" applyProtection="1">
      <alignment horizontal="left" indent="1"/>
    </xf>
    <xf numFmtId="44" fontId="3" fillId="0" borderId="8" xfId="2" applyFont="1" applyBorder="1" applyAlignment="1" applyProtection="1">
      <alignment horizontal="center" vertical="center"/>
    </xf>
    <xf numFmtId="44" fontId="42" fillId="0" borderId="0" xfId="2" applyFont="1" applyAlignment="1" applyProtection="1">
      <alignment horizontal="center" vertical="center"/>
    </xf>
    <xf numFmtId="1" fontId="31" fillId="0" borderId="13" xfId="0" applyNumberFormat="1" applyFont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" fontId="15" fillId="0" borderId="34" xfId="1" applyNumberFormat="1" applyFont="1" applyBorder="1" applyAlignment="1" applyProtection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1" fontId="32" fillId="0" borderId="8" xfId="0" applyNumberFormat="1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1" fontId="15" fillId="2" borderId="37" xfId="0" applyNumberFormat="1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1" fontId="5" fillId="0" borderId="25" xfId="0" applyNumberFormat="1" applyFont="1" applyBorder="1"/>
    <xf numFmtId="0" fontId="5" fillId="0" borderId="0" xfId="0" applyFont="1"/>
    <xf numFmtId="43" fontId="28" fillId="5" borderId="17" xfId="1" applyFont="1" applyFill="1" applyBorder="1" applyAlignment="1" applyProtection="1">
      <alignment horizontal="center" vertical="center"/>
    </xf>
    <xf numFmtId="44" fontId="28" fillId="5" borderId="15" xfId="2" applyFont="1" applyFill="1" applyBorder="1" applyAlignment="1" applyProtection="1">
      <alignment vertical="center"/>
    </xf>
    <xf numFmtId="0" fontId="20" fillId="0" borderId="0" xfId="0" applyFont="1"/>
    <xf numFmtId="0" fontId="18" fillId="0" borderId="26" xfId="0" applyFont="1" applyBorder="1"/>
    <xf numFmtId="1" fontId="20" fillId="0" borderId="25" xfId="0" applyNumberFormat="1" applyFont="1" applyBorder="1"/>
    <xf numFmtId="0" fontId="27" fillId="4" borderId="15" xfId="0" applyFont="1" applyFill="1" applyBorder="1" applyAlignment="1">
      <alignment horizontal="center" vertical="center"/>
    </xf>
    <xf numFmtId="0" fontId="26" fillId="4" borderId="15" xfId="0" applyFont="1" applyFill="1" applyBorder="1" applyAlignment="1">
      <alignment vertical="center"/>
    </xf>
    <xf numFmtId="44" fontId="64" fillId="4" borderId="15" xfId="0" applyNumberFormat="1" applyFont="1" applyFill="1" applyBorder="1" applyAlignment="1">
      <alignment horizontal="center" vertical="center"/>
    </xf>
    <xf numFmtId="0" fontId="26" fillId="0" borderId="25" xfId="0" applyFont="1" applyBorder="1"/>
    <xf numFmtId="0" fontId="26" fillId="0" borderId="0" xfId="0" applyFont="1" applyAlignment="1">
      <alignment vertical="center" wrapText="1"/>
    </xf>
    <xf numFmtId="0" fontId="26" fillId="0" borderId="0" xfId="0" applyFont="1"/>
    <xf numFmtId="44" fontId="26" fillId="0" borderId="0" xfId="2" applyFont="1" applyBorder="1" applyAlignment="1" applyProtection="1">
      <alignment vertical="center"/>
    </xf>
    <xf numFmtId="44" fontId="26" fillId="0" borderId="0" xfId="2" applyFont="1" applyBorder="1" applyProtection="1"/>
    <xf numFmtId="44" fontId="63" fillId="2" borderId="0" xfId="2" applyFont="1" applyFill="1" applyProtection="1"/>
    <xf numFmtId="0" fontId="45" fillId="0" borderId="25" xfId="0" applyFont="1" applyBorder="1"/>
    <xf numFmtId="1" fontId="26" fillId="0" borderId="25" xfId="0" applyNumberFormat="1" applyFont="1" applyBorder="1"/>
    <xf numFmtId="44" fontId="20" fillId="0" borderId="0" xfId="2" applyFont="1" applyBorder="1" applyAlignment="1" applyProtection="1">
      <alignment vertical="center"/>
    </xf>
    <xf numFmtId="44" fontId="20" fillId="0" borderId="0" xfId="2" applyFont="1" applyBorder="1" applyProtection="1"/>
    <xf numFmtId="1" fontId="20" fillId="0" borderId="27" xfId="0" applyNumberFormat="1" applyFont="1" applyBorder="1"/>
    <xf numFmtId="0" fontId="20" fillId="0" borderId="28" xfId="0" applyFont="1" applyBorder="1"/>
    <xf numFmtId="44" fontId="20" fillId="0" borderId="28" xfId="2" applyFont="1" applyBorder="1" applyAlignment="1" applyProtection="1">
      <alignment vertical="center"/>
    </xf>
    <xf numFmtId="44" fontId="20" fillId="0" borderId="28" xfId="2" applyFont="1" applyBorder="1" applyProtection="1"/>
    <xf numFmtId="0" fontId="18" fillId="0" borderId="29" xfId="0" applyFont="1" applyBorder="1"/>
    <xf numFmtId="1" fontId="20" fillId="0" borderId="0" xfId="0" applyNumberFormat="1" applyFont="1"/>
    <xf numFmtId="44" fontId="20" fillId="0" borderId="0" xfId="2" applyFont="1" applyAlignment="1" applyProtection="1">
      <alignment vertical="center"/>
    </xf>
    <xf numFmtId="44" fontId="20" fillId="0" borderId="0" xfId="2" applyFont="1" applyProtection="1"/>
    <xf numFmtId="0" fontId="18" fillId="0" borderId="0" xfId="0" applyFont="1"/>
    <xf numFmtId="1" fontId="6" fillId="0" borderId="0" xfId="1" applyNumberFormat="1" applyFont="1" applyAlignment="1" applyProtection="1">
      <alignment vertical="center"/>
    </xf>
    <xf numFmtId="44" fontId="6" fillId="0" borderId="0" xfId="2" applyFont="1" applyAlignment="1" applyProtection="1">
      <alignment vertical="center"/>
    </xf>
    <xf numFmtId="1" fontId="16" fillId="0" borderId="0" xfId="1" applyNumberFormat="1" applyFont="1" applyAlignment="1" applyProtection="1">
      <alignment vertical="center"/>
    </xf>
    <xf numFmtId="44" fontId="16" fillId="0" borderId="0" xfId="2" applyFont="1" applyAlignment="1" applyProtection="1">
      <alignment vertical="center"/>
    </xf>
    <xf numFmtId="44" fontId="11" fillId="0" borderId="0" xfId="2" applyFont="1" applyAlignment="1" applyProtection="1">
      <alignment vertical="center"/>
    </xf>
    <xf numFmtId="44" fontId="11" fillId="0" borderId="0" xfId="2" applyFont="1" applyProtection="1"/>
    <xf numFmtId="0" fontId="70" fillId="0" borderId="24" xfId="0" applyFont="1" applyBorder="1" applyAlignment="1">
      <alignment vertical="center"/>
    </xf>
    <xf numFmtId="0" fontId="70" fillId="0" borderId="26" xfId="0" applyFont="1" applyBorder="1" applyAlignment="1">
      <alignment vertical="center"/>
    </xf>
    <xf numFmtId="0" fontId="70" fillId="0" borderId="1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vertical="center"/>
      <protection locked="0"/>
    </xf>
    <xf numFmtId="2" fontId="22" fillId="0" borderId="8" xfId="2" applyNumberFormat="1" applyFont="1" applyBorder="1" applyAlignment="1" applyProtection="1">
      <alignment horizontal="center" vertical="center"/>
      <protection locked="0"/>
    </xf>
    <xf numFmtId="2" fontId="35" fillId="0" borderId="8" xfId="2" applyNumberFormat="1" applyFont="1" applyFill="1" applyBorder="1" applyAlignment="1" applyProtection="1">
      <alignment horizontal="center" vertical="center"/>
      <protection locked="0"/>
    </xf>
    <xf numFmtId="2" fontId="31" fillId="0" borderId="8" xfId="2" applyNumberFormat="1" applyFont="1" applyFill="1" applyBorder="1" applyAlignment="1" applyProtection="1">
      <alignment horizontal="center" vertical="center"/>
      <protection locked="0"/>
    </xf>
    <xf numFmtId="2" fontId="56" fillId="0" borderId="8" xfId="2" applyNumberFormat="1" applyFont="1" applyFill="1" applyBorder="1" applyAlignment="1" applyProtection="1">
      <alignment horizontal="center" vertical="center"/>
      <protection locked="0"/>
    </xf>
    <xf numFmtId="2" fontId="15" fillId="0" borderId="8" xfId="2" applyNumberFormat="1" applyFont="1" applyBorder="1" applyAlignment="1" applyProtection="1">
      <alignment horizontal="center" vertical="center"/>
      <protection locked="0"/>
    </xf>
    <xf numFmtId="2" fontId="15" fillId="0" borderId="14" xfId="2" applyNumberFormat="1" applyFont="1" applyBorder="1" applyAlignment="1" applyProtection="1">
      <alignment horizontal="center" vertical="center"/>
      <protection locked="0"/>
    </xf>
    <xf numFmtId="2" fontId="22" fillId="0" borderId="8" xfId="1" applyNumberFormat="1" applyFont="1" applyBorder="1" applyAlignment="1" applyProtection="1">
      <alignment horizontal="center" vertical="center"/>
      <protection locked="0"/>
    </xf>
    <xf numFmtId="2" fontId="15" fillId="0" borderId="8" xfId="1" applyNumberFormat="1" applyFont="1" applyBorder="1" applyAlignment="1" applyProtection="1">
      <alignment horizontal="center" vertical="center"/>
      <protection locked="0"/>
    </xf>
    <xf numFmtId="2" fontId="22" fillId="0" borderId="8" xfId="1" applyNumberFormat="1" applyFont="1" applyBorder="1" applyAlignment="1" applyProtection="1">
      <alignment horizontal="center" vertical="center" wrapText="1"/>
      <protection locked="0"/>
    </xf>
    <xf numFmtId="2" fontId="31" fillId="0" borderId="8" xfId="1" applyNumberFormat="1" applyFont="1" applyBorder="1" applyAlignment="1" applyProtection="1">
      <alignment horizontal="center" vertical="center"/>
      <protection locked="0"/>
    </xf>
    <xf numFmtId="2" fontId="28" fillId="5" borderId="17" xfId="1" applyNumberFormat="1" applyFont="1" applyFill="1" applyBorder="1" applyAlignment="1">
      <alignment horizontal="center" vertical="center"/>
    </xf>
    <xf numFmtId="2" fontId="15" fillId="0" borderId="8" xfId="0" applyNumberFormat="1" applyFont="1" applyBorder="1" applyAlignment="1" applyProtection="1">
      <alignment horizontal="center" vertical="center"/>
      <protection locked="0"/>
    </xf>
    <xf numFmtId="2" fontId="31" fillId="0" borderId="8" xfId="0" applyNumberFormat="1" applyFont="1" applyBorder="1" applyAlignment="1" applyProtection="1">
      <alignment horizontal="center" vertical="center"/>
      <protection locked="0"/>
    </xf>
    <xf numFmtId="2" fontId="15" fillId="0" borderId="7" xfId="0" applyNumberFormat="1" applyFont="1" applyBorder="1" applyAlignment="1" applyProtection="1">
      <alignment horizontal="center" vertical="center"/>
      <protection locked="0"/>
    </xf>
    <xf numFmtId="2" fontId="32" fillId="0" borderId="8" xfId="0" applyNumberFormat="1" applyFont="1" applyBorder="1" applyAlignment="1" applyProtection="1">
      <alignment horizontal="center" vertical="center"/>
      <protection locked="0"/>
    </xf>
    <xf numFmtId="2" fontId="1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14" xfId="0" applyNumberFormat="1" applyFont="1" applyFill="1" applyBorder="1" applyAlignment="1" applyProtection="1">
      <alignment horizontal="center" vertical="center" wrapText="1"/>
      <protection locked="0"/>
    </xf>
    <xf numFmtId="2" fontId="15" fillId="0" borderId="8" xfId="0" applyNumberFormat="1" applyFont="1" applyBorder="1" applyAlignment="1" applyProtection="1">
      <alignment horizontal="center"/>
      <protection locked="0"/>
    </xf>
    <xf numFmtId="2" fontId="26" fillId="4" borderId="15" xfId="0" applyNumberFormat="1" applyFont="1" applyFill="1" applyBorder="1" applyAlignment="1">
      <alignment vertical="center"/>
    </xf>
    <xf numFmtId="0" fontId="70" fillId="0" borderId="1" xfId="0" applyFont="1" applyBorder="1" applyAlignment="1" applyProtection="1">
      <alignment horizontal="left" vertical="center"/>
      <protection locked="0"/>
    </xf>
    <xf numFmtId="0" fontId="70" fillId="0" borderId="0" xfId="0" applyFont="1" applyAlignment="1" applyProtection="1">
      <alignment horizontal="left" vertical="center"/>
      <protection locked="0"/>
    </xf>
    <xf numFmtId="0" fontId="3" fillId="4" borderId="13" xfId="0" applyFont="1" applyFill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4" borderId="1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2" fillId="5" borderId="16" xfId="0" applyFont="1" applyFill="1" applyBorder="1" applyAlignment="1">
      <alignment horizontal="center"/>
    </xf>
    <xf numFmtId="0" fontId="52" fillId="5" borderId="17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57" fillId="4" borderId="13" xfId="0" applyFont="1" applyFill="1" applyBorder="1" applyAlignment="1">
      <alignment horizontal="center" vertical="center"/>
    </xf>
    <xf numFmtId="0" fontId="57" fillId="4" borderId="8" xfId="0" applyFont="1" applyFill="1" applyBorder="1" applyAlignment="1">
      <alignment horizontal="center" vertical="center"/>
    </xf>
    <xf numFmtId="0" fontId="40" fillId="0" borderId="23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center" vertical="center"/>
      <protection locked="0"/>
    </xf>
    <xf numFmtId="0" fontId="49" fillId="3" borderId="25" xfId="0" applyFont="1" applyFill="1" applyBorder="1" applyAlignment="1">
      <alignment horizontal="center" vertical="center"/>
    </xf>
    <xf numFmtId="0" fontId="49" fillId="3" borderId="0" xfId="0" applyFont="1" applyFill="1" applyAlignment="1">
      <alignment horizontal="center" vertical="center"/>
    </xf>
    <xf numFmtId="0" fontId="49" fillId="3" borderId="26" xfId="0" applyFont="1" applyFill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8" fillId="5" borderId="16" xfId="0" applyFont="1" applyFill="1" applyBorder="1" applyAlignment="1">
      <alignment horizontal="center"/>
    </xf>
    <xf numFmtId="0" fontId="28" fillId="5" borderId="17" xfId="0" applyFont="1" applyFill="1" applyBorder="1" applyAlignment="1">
      <alignment horizontal="center"/>
    </xf>
    <xf numFmtId="0" fontId="46" fillId="3" borderId="25" xfId="0" applyFont="1" applyFill="1" applyBorder="1" applyAlignment="1">
      <alignment horizontal="center" vertical="center"/>
    </xf>
    <xf numFmtId="0" fontId="46" fillId="3" borderId="0" xfId="0" applyFont="1" applyFill="1" applyAlignment="1">
      <alignment horizontal="center" vertical="center"/>
    </xf>
    <xf numFmtId="0" fontId="48" fillId="0" borderId="2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46" fillId="3" borderId="23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6" fillId="3" borderId="26" xfId="0" applyFont="1" applyFill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top"/>
    </xf>
    <xf numFmtId="0" fontId="40" fillId="0" borderId="1" xfId="0" applyFont="1" applyBorder="1" applyAlignment="1">
      <alignment horizontal="center" vertical="top"/>
    </xf>
    <xf numFmtId="0" fontId="40" fillId="0" borderId="24" xfId="0" applyFont="1" applyBorder="1" applyAlignment="1">
      <alignment horizontal="center" vertical="top"/>
    </xf>
    <xf numFmtId="0" fontId="40" fillId="0" borderId="25" xfId="0" applyFont="1" applyBorder="1" applyAlignment="1">
      <alignment horizontal="center" vertical="top"/>
    </xf>
    <xf numFmtId="0" fontId="40" fillId="0" borderId="0" xfId="0" applyFont="1" applyAlignment="1">
      <alignment horizontal="center" vertical="top"/>
    </xf>
    <xf numFmtId="0" fontId="40" fillId="0" borderId="26" xfId="0" applyFont="1" applyBorder="1" applyAlignment="1">
      <alignment horizontal="center" vertical="top"/>
    </xf>
    <xf numFmtId="0" fontId="47" fillId="0" borderId="25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44" fontId="3" fillId="4" borderId="33" xfId="2" applyFont="1" applyFill="1" applyBorder="1" applyAlignment="1" applyProtection="1">
      <alignment horizontal="center" vertical="center"/>
    </xf>
    <xf numFmtId="44" fontId="3" fillId="4" borderId="4" xfId="2" applyFont="1" applyFill="1" applyBorder="1" applyAlignment="1" applyProtection="1">
      <alignment horizontal="center" vertical="center"/>
    </xf>
    <xf numFmtId="44" fontId="3" fillId="4" borderId="5" xfId="2" applyFont="1" applyFill="1" applyBorder="1" applyAlignment="1" applyProtection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1" fontId="29" fillId="0" borderId="13" xfId="0" applyNumberFormat="1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44" fontId="29" fillId="0" borderId="8" xfId="2" applyFont="1" applyBorder="1" applyAlignment="1">
      <alignment horizontal="center" vertical="center"/>
    </xf>
    <xf numFmtId="44" fontId="29" fillId="0" borderId="8" xfId="2" applyFont="1" applyBorder="1" applyAlignment="1" applyProtection="1">
      <alignment horizontal="center" vertical="center"/>
    </xf>
    <xf numFmtId="1" fontId="30" fillId="0" borderId="13" xfId="0" applyNumberFormat="1" applyFont="1" applyBorder="1" applyAlignment="1">
      <alignment horizontal="center" vertical="center"/>
    </xf>
    <xf numFmtId="44" fontId="29" fillId="0" borderId="8" xfId="2" applyFont="1" applyFill="1" applyBorder="1" applyAlignment="1" applyProtection="1">
      <alignment horizontal="center" vertical="center"/>
    </xf>
  </cellXfs>
  <cellStyles count="3">
    <cellStyle name="Milliers" xfId="1" builtinId="3"/>
    <cellStyle name="Monétaire" xfId="2" builtinId="4"/>
    <cellStyle name="Normal" xfId="0" builtinId="0"/>
  </cellStyles>
  <dxfs count="0"/>
  <tableStyles count="0" defaultTableStyle="TableStyleMedium2" defaultPivotStyle="PivotStyleLight16"/>
  <colors>
    <mruColors>
      <color rgb="FFBFBF93"/>
      <color rgb="FF340C4C"/>
      <color rgb="FF69199B"/>
      <color rgb="FFB86B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12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5.jpeg"/><Relationship Id="rId6" Type="http://schemas.openxmlformats.org/officeDocument/2006/relationships/image" Target="../media/image19.png"/><Relationship Id="rId11" Type="http://schemas.openxmlformats.org/officeDocument/2006/relationships/image" Target="../media/image2.jpeg"/><Relationship Id="rId5" Type="http://schemas.openxmlformats.org/officeDocument/2006/relationships/image" Target="../media/image18.png"/><Relationship Id="rId10" Type="http://schemas.openxmlformats.org/officeDocument/2006/relationships/image" Target="../media/image1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jp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10" Type="http://schemas.openxmlformats.org/officeDocument/2006/relationships/image" Target="../media/image4.png"/><Relationship Id="rId4" Type="http://schemas.openxmlformats.org/officeDocument/2006/relationships/image" Target="../media/image26.png"/><Relationship Id="rId9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18" Type="http://schemas.openxmlformats.org/officeDocument/2006/relationships/image" Target="../media/image2.jpeg"/><Relationship Id="rId3" Type="http://schemas.openxmlformats.org/officeDocument/2006/relationships/image" Target="../media/image21.jpeg"/><Relationship Id="rId7" Type="http://schemas.openxmlformats.org/officeDocument/2006/relationships/image" Target="../media/image35.jpeg"/><Relationship Id="rId12" Type="http://schemas.openxmlformats.org/officeDocument/2006/relationships/image" Target="../media/image40.png"/><Relationship Id="rId17" Type="http://schemas.openxmlformats.org/officeDocument/2006/relationships/image" Target="../media/image1.png"/><Relationship Id="rId2" Type="http://schemas.openxmlformats.org/officeDocument/2006/relationships/image" Target="../media/image31.jpeg"/><Relationship Id="rId16" Type="http://schemas.openxmlformats.org/officeDocument/2006/relationships/image" Target="../media/image44.png"/><Relationship Id="rId1" Type="http://schemas.openxmlformats.org/officeDocument/2006/relationships/image" Target="../media/image30.jpe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5" Type="http://schemas.openxmlformats.org/officeDocument/2006/relationships/image" Target="../media/image43.png"/><Relationship Id="rId10" Type="http://schemas.openxmlformats.org/officeDocument/2006/relationships/image" Target="../media/image38.png"/><Relationship Id="rId19" Type="http://schemas.openxmlformats.org/officeDocument/2006/relationships/image" Target="../media/image4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1</xdr:row>
      <xdr:rowOff>31749</xdr:rowOff>
    </xdr:from>
    <xdr:to>
      <xdr:col>2</xdr:col>
      <xdr:colOff>3260243</xdr:colOff>
      <xdr:row>6</xdr:row>
      <xdr:rowOff>365124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EFE1BE9-D56B-4752-9716-EDEA3AE3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1500" y="222249"/>
          <a:ext cx="3101493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1333893</xdr:colOff>
      <xdr:row>5</xdr:row>
      <xdr:rowOff>184150</xdr:rowOff>
    </xdr:from>
    <xdr:to>
      <xdr:col>3</xdr:col>
      <xdr:colOff>1003373</xdr:colOff>
      <xdr:row>6</xdr:row>
      <xdr:rowOff>635000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378C386-F803-497F-ABCF-0DC18001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643" y="1136650"/>
          <a:ext cx="4717730" cy="641350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685801</xdr:colOff>
      <xdr:row>10</xdr:row>
      <xdr:rowOff>31749</xdr:rowOff>
    </xdr:from>
    <xdr:to>
      <xdr:col>5</xdr:col>
      <xdr:colOff>238125</xdr:colOff>
      <xdr:row>13</xdr:row>
      <xdr:rowOff>206375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D2D0BE-35A1-4054-B330-597F6CFD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3926" y="3159124"/>
          <a:ext cx="869949" cy="777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195210</xdr:colOff>
      <xdr:row>0</xdr:row>
      <xdr:rowOff>0</xdr:rowOff>
    </xdr:from>
    <xdr:to>
      <xdr:col>1</xdr:col>
      <xdr:colOff>913600</xdr:colOff>
      <xdr:row>7</xdr:row>
      <xdr:rowOff>127000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C1044AE-46A2-45C5-A5C9-50928646E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10" y="0"/>
          <a:ext cx="2464640" cy="2111375"/>
        </a:xfrm>
        <a:prstGeom prst="rect">
          <a:avLst/>
        </a:prstGeom>
      </xdr:spPr>
    </xdr:pic>
    <xdr:clientData/>
  </xdr:twoCellAnchor>
  <xdr:twoCellAnchor editAs="oneCell">
    <xdr:from>
      <xdr:col>5</xdr:col>
      <xdr:colOff>1773787</xdr:colOff>
      <xdr:row>23</xdr:row>
      <xdr:rowOff>0</xdr:rowOff>
    </xdr:from>
    <xdr:to>
      <xdr:col>8</xdr:col>
      <xdr:colOff>293198</xdr:colOff>
      <xdr:row>28</xdr:row>
      <xdr:rowOff>246310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EC475F2-427C-409A-82B7-02428ED0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9537" y="8913564"/>
          <a:ext cx="2599286" cy="2579935"/>
        </a:xfrm>
        <a:prstGeom prst="rect">
          <a:avLst/>
        </a:prstGeom>
      </xdr:spPr>
    </xdr:pic>
    <xdr:clientData/>
  </xdr:twoCellAnchor>
  <xdr:twoCellAnchor editAs="oneCell">
    <xdr:from>
      <xdr:col>6</xdr:col>
      <xdr:colOff>717507</xdr:colOff>
      <xdr:row>28</xdr:row>
      <xdr:rowOff>0</xdr:rowOff>
    </xdr:from>
    <xdr:to>
      <xdr:col>9</xdr:col>
      <xdr:colOff>96935</xdr:colOff>
      <xdr:row>35</xdr:row>
      <xdr:rowOff>506650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F18FE0CA-2B6A-4ABA-84AA-A945F94DF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8" r="7410"/>
        <a:stretch/>
      </xdr:blipFill>
      <xdr:spPr>
        <a:xfrm>
          <a:off x="12941257" y="12082225"/>
          <a:ext cx="3110053" cy="3681650"/>
        </a:xfrm>
        <a:prstGeom prst="rect">
          <a:avLst/>
        </a:prstGeom>
      </xdr:spPr>
    </xdr:pic>
    <xdr:clientData/>
  </xdr:twoCellAnchor>
  <xdr:twoCellAnchor editAs="oneCell">
    <xdr:from>
      <xdr:col>7</xdr:col>
      <xdr:colOff>833870</xdr:colOff>
      <xdr:row>15</xdr:row>
      <xdr:rowOff>112569</xdr:rowOff>
    </xdr:from>
    <xdr:to>
      <xdr:col>9</xdr:col>
      <xdr:colOff>260296</xdr:colOff>
      <xdr:row>24</xdr:row>
      <xdr:rowOff>189809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8143D3AE-D90F-4203-8C6E-15DD2C134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53" t="18938" r="31660" b="8925"/>
        <a:stretch/>
      </xdr:blipFill>
      <xdr:spPr>
        <a:xfrm>
          <a:off x="13994245" y="4494069"/>
          <a:ext cx="2220426" cy="4236490"/>
        </a:xfrm>
        <a:prstGeom prst="rect">
          <a:avLst/>
        </a:prstGeom>
      </xdr:spPr>
    </xdr:pic>
    <xdr:clientData/>
  </xdr:twoCellAnchor>
  <xdr:twoCellAnchor editAs="oneCell">
    <xdr:from>
      <xdr:col>6</xdr:col>
      <xdr:colOff>245598</xdr:colOff>
      <xdr:row>15</xdr:row>
      <xdr:rowOff>114211</xdr:rowOff>
    </xdr:from>
    <xdr:to>
      <xdr:col>7</xdr:col>
      <xdr:colOff>1245969</xdr:colOff>
      <xdr:row>24</xdr:row>
      <xdr:rowOff>79375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869685F9-9E27-4D31-88AF-B46A1E8B5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348" y="4495711"/>
          <a:ext cx="1936996" cy="4124414"/>
        </a:xfrm>
        <a:prstGeom prst="rect">
          <a:avLst/>
        </a:prstGeom>
      </xdr:spPr>
    </xdr:pic>
    <xdr:clientData/>
  </xdr:twoCellAnchor>
  <xdr:twoCellAnchor editAs="oneCell">
    <xdr:from>
      <xdr:col>7</xdr:col>
      <xdr:colOff>678742</xdr:colOff>
      <xdr:row>23</xdr:row>
      <xdr:rowOff>0</xdr:rowOff>
    </xdr:from>
    <xdr:to>
      <xdr:col>9</xdr:col>
      <xdr:colOff>777875</xdr:colOff>
      <xdr:row>29</xdr:row>
      <xdr:rowOff>363263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7662256A-D5D8-42D8-B3F9-AA7FB4CD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" b="1041"/>
        <a:stretch/>
      </xdr:blipFill>
      <xdr:spPr>
        <a:xfrm>
          <a:off x="13839117" y="8758328"/>
          <a:ext cx="2893133" cy="2966763"/>
        </a:xfrm>
        <a:prstGeom prst="rect">
          <a:avLst/>
        </a:prstGeom>
      </xdr:spPr>
    </xdr:pic>
    <xdr:clientData/>
  </xdr:twoCellAnchor>
  <xdr:twoCellAnchor editAs="oneCell">
    <xdr:from>
      <xdr:col>7</xdr:col>
      <xdr:colOff>1001512</xdr:colOff>
      <xdr:row>42</xdr:row>
      <xdr:rowOff>191661</xdr:rowOff>
    </xdr:from>
    <xdr:to>
      <xdr:col>8</xdr:col>
      <xdr:colOff>1246544</xdr:colOff>
      <xdr:row>51</xdr:row>
      <xdr:rowOff>406573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81DC0012-DA1E-4631-8FC8-081EB819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2762" y="14606161"/>
          <a:ext cx="1610282" cy="4548787"/>
        </a:xfrm>
        <a:prstGeom prst="rect">
          <a:avLst/>
        </a:prstGeom>
      </xdr:spPr>
    </xdr:pic>
    <xdr:clientData/>
  </xdr:twoCellAnchor>
  <xdr:twoCellAnchor editAs="oneCell">
    <xdr:from>
      <xdr:col>6</xdr:col>
      <xdr:colOff>243464</xdr:colOff>
      <xdr:row>37</xdr:row>
      <xdr:rowOff>196908</xdr:rowOff>
    </xdr:from>
    <xdr:to>
      <xdr:col>7</xdr:col>
      <xdr:colOff>889000</xdr:colOff>
      <xdr:row>46</xdr:row>
      <xdr:rowOff>400869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EC1FE531-C6ED-43F3-A825-FA330E85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089" y="13023908"/>
          <a:ext cx="1582161" cy="441083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39</xdr:row>
      <xdr:rowOff>131909</xdr:rowOff>
    </xdr:from>
    <xdr:to>
      <xdr:col>8</xdr:col>
      <xdr:colOff>301625</xdr:colOff>
      <xdr:row>49</xdr:row>
      <xdr:rowOff>252627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A749929F-8268-4D43-AF65-40D250643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23" t="10167" r="26364" b="5559"/>
        <a:stretch/>
      </xdr:blipFill>
      <xdr:spPr>
        <a:xfrm>
          <a:off x="11699875" y="13593909"/>
          <a:ext cx="1238250" cy="4597468"/>
        </a:xfrm>
        <a:prstGeom prst="rect">
          <a:avLst/>
        </a:prstGeom>
      </xdr:spPr>
    </xdr:pic>
    <xdr:clientData/>
  </xdr:twoCellAnchor>
  <xdr:twoCellAnchor editAs="oneCell">
    <xdr:from>
      <xdr:col>6</xdr:col>
      <xdr:colOff>365122</xdr:colOff>
      <xdr:row>50</xdr:row>
      <xdr:rowOff>142874</xdr:rowOff>
    </xdr:from>
    <xdr:to>
      <xdr:col>7</xdr:col>
      <xdr:colOff>1158875</xdr:colOff>
      <xdr:row>65</xdr:row>
      <xdr:rowOff>175391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F60EDC94-1416-4488-8A13-E1DA8C72F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86" t="5821" r="31025" b="5395"/>
        <a:stretch/>
      </xdr:blipFill>
      <xdr:spPr>
        <a:xfrm>
          <a:off x="12588872" y="23352124"/>
          <a:ext cx="1730378" cy="6509517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44</xdr:row>
      <xdr:rowOff>171490</xdr:rowOff>
    </xdr:from>
    <xdr:to>
      <xdr:col>9</xdr:col>
      <xdr:colOff>666750</xdr:colOff>
      <xdr:row>54</xdr:row>
      <xdr:rowOff>63501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092D9C1-3D63-4578-808E-A69CF58F7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0" y="15189240"/>
          <a:ext cx="1587500" cy="4543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111126</xdr:colOff>
      <xdr:row>30</xdr:row>
      <xdr:rowOff>269875</xdr:rowOff>
    </xdr:from>
    <xdr:to>
      <xdr:col>10</xdr:col>
      <xdr:colOff>793336</xdr:colOff>
      <xdr:row>39</xdr:row>
      <xdr:rowOff>22227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AEC895D-3D59-4EFB-985C-598C3309A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2186" r="8454" b="9196"/>
        <a:stretch/>
      </xdr:blipFill>
      <xdr:spPr>
        <a:xfrm rot="5400000">
          <a:off x="13228430" y="11742946"/>
          <a:ext cx="3340102" cy="4746210"/>
        </a:xfrm>
        <a:prstGeom prst="rect">
          <a:avLst/>
        </a:prstGeom>
      </xdr:spPr>
    </xdr:pic>
    <xdr:clientData/>
  </xdr:twoCellAnchor>
  <xdr:twoCellAnchor editAs="oneCell">
    <xdr:from>
      <xdr:col>6</xdr:col>
      <xdr:colOff>717551</xdr:colOff>
      <xdr:row>7</xdr:row>
      <xdr:rowOff>238124</xdr:rowOff>
    </xdr:from>
    <xdr:to>
      <xdr:col>7</xdr:col>
      <xdr:colOff>654052</xdr:colOff>
      <xdr:row>8</xdr:row>
      <xdr:rowOff>276225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696FDAC-3848-433F-8206-26932243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1801" y="1968499"/>
          <a:ext cx="873126" cy="768351"/>
        </a:xfrm>
        <a:prstGeom prst="rect">
          <a:avLst/>
        </a:prstGeom>
      </xdr:spPr>
    </xdr:pic>
    <xdr:clientData/>
  </xdr:twoCellAnchor>
  <xdr:oneCellAnchor>
    <xdr:from>
      <xdr:col>6</xdr:col>
      <xdr:colOff>190499</xdr:colOff>
      <xdr:row>41</xdr:row>
      <xdr:rowOff>108555</xdr:rowOff>
    </xdr:from>
    <xdr:ext cx="1423119" cy="3828445"/>
    <xdr:pic>
      <xdr:nvPicPr>
        <xdr:cNvPr id="12" name="Image 11">
          <a:extLst>
            <a:ext uri="{FF2B5EF4-FFF2-40B4-BE49-F238E27FC236}">
              <a16:creationId xmlns:a16="http://schemas.microsoft.com/office/drawing/2014/main" id="{A9EA5FFF-602D-41F7-AB54-43F6CD34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38" b="5138"/>
        <a:stretch/>
      </xdr:blipFill>
      <xdr:spPr>
        <a:xfrm>
          <a:off x="12604749" y="17602805"/>
          <a:ext cx="1423119" cy="3828445"/>
        </a:xfrm>
        <a:prstGeom prst="rect">
          <a:avLst/>
        </a:prstGeom>
      </xdr:spPr>
    </xdr:pic>
    <xdr:clientData/>
  </xdr:oneCellAnchor>
  <xdr:oneCellAnchor>
    <xdr:from>
      <xdr:col>7</xdr:col>
      <xdr:colOff>1127125</xdr:colOff>
      <xdr:row>53</xdr:row>
      <xdr:rowOff>47625</xdr:rowOff>
    </xdr:from>
    <xdr:ext cx="2003052" cy="1571625"/>
    <xdr:pic>
      <xdr:nvPicPr>
        <xdr:cNvPr id="15" name="Image 14">
          <a:extLst>
            <a:ext uri="{FF2B5EF4-FFF2-40B4-BE49-F238E27FC236}">
              <a16:creationId xmlns:a16="http://schemas.microsoft.com/office/drawing/2014/main" id="{675D5FA9-BA27-42A9-A5D4-AA6C9AFCE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48" t="34510" r="27100" b="12825"/>
        <a:stretch/>
      </xdr:blipFill>
      <xdr:spPr>
        <a:xfrm>
          <a:off x="13208000" y="22161500"/>
          <a:ext cx="2003052" cy="1571625"/>
        </a:xfrm>
        <a:prstGeom prst="rect">
          <a:avLst/>
        </a:prstGeom>
      </xdr:spPr>
    </xdr:pic>
    <xdr:clientData/>
  </xdr:oneCellAnchor>
  <xdr:twoCellAnchor editAs="oneCell">
    <xdr:from>
      <xdr:col>7</xdr:col>
      <xdr:colOff>1000125</xdr:colOff>
      <xdr:row>39</xdr:row>
      <xdr:rowOff>18114</xdr:rowOff>
    </xdr:from>
    <xdr:to>
      <xdr:col>9</xdr:col>
      <xdr:colOff>476507</xdr:colOff>
      <xdr:row>52</xdr:row>
      <xdr:rowOff>158750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2796C2C-F176-401E-95E0-3577AF5E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6861489"/>
          <a:ext cx="1778257" cy="5331761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</xdr:colOff>
      <xdr:row>53</xdr:row>
      <xdr:rowOff>78508</xdr:rowOff>
    </xdr:from>
    <xdr:to>
      <xdr:col>7</xdr:col>
      <xdr:colOff>1289050</xdr:colOff>
      <xdr:row>56</xdr:row>
      <xdr:rowOff>317499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FDC595A-8D1E-4E55-A9D0-2C7AC20FB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5" t="14168" r="7883" b="12970"/>
        <a:stretch/>
      </xdr:blipFill>
      <xdr:spPr>
        <a:xfrm>
          <a:off x="11557000" y="19509508"/>
          <a:ext cx="2066925" cy="1381991"/>
        </a:xfrm>
        <a:prstGeom prst="rect">
          <a:avLst/>
        </a:prstGeom>
      </xdr:spPr>
    </xdr:pic>
    <xdr:clientData/>
  </xdr:twoCellAnchor>
  <xdr:oneCellAnchor>
    <xdr:from>
      <xdr:col>7</xdr:col>
      <xdr:colOff>279135</xdr:colOff>
      <xdr:row>29</xdr:row>
      <xdr:rowOff>222250</xdr:rowOff>
    </xdr:from>
    <xdr:ext cx="760677" cy="412750"/>
    <xdr:pic>
      <xdr:nvPicPr>
        <xdr:cNvPr id="14" name="Image 1">
          <a:extLst>
            <a:ext uri="{FF2B5EF4-FFF2-40B4-BE49-F238E27FC236}">
              <a16:creationId xmlns:a16="http://schemas.microsoft.com/office/drawing/2014/main" id="{4984BBC5-B500-4DFF-AF11-DBDC8177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4885" y="10175875"/>
          <a:ext cx="760677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935092</xdr:colOff>
      <xdr:row>29</xdr:row>
      <xdr:rowOff>222250</xdr:rowOff>
    </xdr:from>
    <xdr:ext cx="344433" cy="412750"/>
    <xdr:pic>
      <xdr:nvPicPr>
        <xdr:cNvPr id="16" name="Image 15">
          <a:extLst>
            <a:ext uri="{FF2B5EF4-FFF2-40B4-BE49-F238E27FC236}">
              <a16:creationId xmlns:a16="http://schemas.microsoft.com/office/drawing/2014/main" id="{BBAD0AB5-4E6B-4E6F-9AD0-85614222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0842" y="10175875"/>
          <a:ext cx="344433" cy="412750"/>
        </a:xfrm>
        <a:prstGeom prst="rect">
          <a:avLst/>
        </a:prstGeom>
      </xdr:spPr>
    </xdr:pic>
    <xdr:clientData/>
  </xdr:oneCellAnchor>
  <xdr:twoCellAnchor editAs="oneCell">
    <xdr:from>
      <xdr:col>6</xdr:col>
      <xdr:colOff>205894</xdr:colOff>
      <xdr:row>11</xdr:row>
      <xdr:rowOff>127000</xdr:rowOff>
    </xdr:from>
    <xdr:to>
      <xdr:col>10</xdr:col>
      <xdr:colOff>587624</xdr:colOff>
      <xdr:row>23</xdr:row>
      <xdr:rowOff>127000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97BA4D9-82CD-4060-BAEF-6466DFE1F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47" r="9091"/>
        <a:stretch/>
      </xdr:blipFill>
      <xdr:spPr>
        <a:xfrm>
          <a:off x="12620144" y="4445000"/>
          <a:ext cx="4445730" cy="481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1154165</xdr:colOff>
      <xdr:row>1</xdr:row>
      <xdr:rowOff>47624</xdr:rowOff>
    </xdr:from>
    <xdr:to>
      <xdr:col>2</xdr:col>
      <xdr:colOff>3049158</xdr:colOff>
      <xdr:row>6</xdr:row>
      <xdr:rowOff>571499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100DD8B-FD36-45CA-85BD-3741D593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48040" y="238124"/>
          <a:ext cx="3101493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1122808</xdr:colOff>
      <xdr:row>6</xdr:row>
      <xdr:rowOff>200025</xdr:rowOff>
    </xdr:from>
    <xdr:to>
      <xdr:col>3</xdr:col>
      <xdr:colOff>189038</xdr:colOff>
      <xdr:row>6</xdr:row>
      <xdr:rowOff>841375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C102373-9193-414E-A169-047820A4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183" y="1343025"/>
          <a:ext cx="4717730" cy="6413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15875</xdr:rowOff>
    </xdr:from>
    <xdr:to>
      <xdr:col>1</xdr:col>
      <xdr:colOff>702515</xdr:colOff>
      <xdr:row>6</xdr:row>
      <xdr:rowOff>984250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B74227E-DB24-4584-9770-B8FDD75C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" y="15875"/>
          <a:ext cx="2464640" cy="211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34</xdr:row>
      <xdr:rowOff>198943</xdr:rowOff>
    </xdr:from>
    <xdr:to>
      <xdr:col>9</xdr:col>
      <xdr:colOff>476250</xdr:colOff>
      <xdr:row>39</xdr:row>
      <xdr:rowOff>381001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1FC71B7-EF9A-4766-999C-EBC09D223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4" t="7650" r="25432" b="8314"/>
        <a:stretch/>
      </xdr:blipFill>
      <xdr:spPr>
        <a:xfrm>
          <a:off x="14509750" y="20439568"/>
          <a:ext cx="1412875" cy="2245808"/>
        </a:xfrm>
        <a:prstGeom prst="rect">
          <a:avLst/>
        </a:prstGeom>
      </xdr:spPr>
    </xdr:pic>
    <xdr:clientData/>
  </xdr:twoCellAnchor>
  <xdr:twoCellAnchor editAs="oneCell">
    <xdr:from>
      <xdr:col>6</xdr:col>
      <xdr:colOff>94978</xdr:colOff>
      <xdr:row>36</xdr:row>
      <xdr:rowOff>79376</xdr:rowOff>
    </xdr:from>
    <xdr:to>
      <xdr:col>7</xdr:col>
      <xdr:colOff>1274140</xdr:colOff>
      <xdr:row>39</xdr:row>
      <xdr:rowOff>333376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D50B54-8489-451E-AD0B-146D3CA6E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08" b="12139"/>
        <a:stretch/>
      </xdr:blipFill>
      <xdr:spPr>
        <a:xfrm>
          <a:off x="12302853" y="21145501"/>
          <a:ext cx="2115787" cy="1492250"/>
        </a:xfrm>
        <a:prstGeom prst="rect">
          <a:avLst/>
        </a:prstGeom>
      </xdr:spPr>
    </xdr:pic>
    <xdr:clientData/>
  </xdr:twoCellAnchor>
  <xdr:twoCellAnchor editAs="oneCell">
    <xdr:from>
      <xdr:col>6</xdr:col>
      <xdr:colOff>505821</xdr:colOff>
      <xdr:row>26</xdr:row>
      <xdr:rowOff>95250</xdr:rowOff>
    </xdr:from>
    <xdr:to>
      <xdr:col>7</xdr:col>
      <xdr:colOff>777875</xdr:colOff>
      <xdr:row>35</xdr:row>
      <xdr:rowOff>250713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72E542D-2DAB-4E4B-BD20-8338271E5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2" r="29872"/>
        <a:stretch/>
      </xdr:blipFill>
      <xdr:spPr>
        <a:xfrm>
          <a:off x="12713696" y="16954500"/>
          <a:ext cx="1208679" cy="3949588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1047749</xdr:colOff>
      <xdr:row>28</xdr:row>
      <xdr:rowOff>269875</xdr:rowOff>
    </xdr:from>
    <xdr:to>
      <xdr:col>9</xdr:col>
      <xdr:colOff>253999</xdr:colOff>
      <xdr:row>33</xdr:row>
      <xdr:rowOff>87398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AE8078-B553-4C71-B6AA-8554E1E26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1" r="10761"/>
        <a:stretch/>
      </xdr:blipFill>
      <xdr:spPr>
        <a:xfrm>
          <a:off x="14192249" y="18034000"/>
          <a:ext cx="1508125" cy="1881273"/>
        </a:xfrm>
        <a:prstGeom prst="rect">
          <a:avLst/>
        </a:prstGeom>
      </xdr:spPr>
    </xdr:pic>
    <xdr:clientData/>
  </xdr:twoCellAnchor>
  <xdr:twoCellAnchor editAs="oneCell">
    <xdr:from>
      <xdr:col>5</xdr:col>
      <xdr:colOff>1309372</xdr:colOff>
      <xdr:row>13</xdr:row>
      <xdr:rowOff>92074</xdr:rowOff>
    </xdr:from>
    <xdr:to>
      <xdr:col>10</xdr:col>
      <xdr:colOff>1970</xdr:colOff>
      <xdr:row>16</xdr:row>
      <xdr:rowOff>730249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9B8E958-D852-45F4-ABEF-99929C701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1" b="2251"/>
        <a:stretch/>
      </xdr:blipFill>
      <xdr:spPr bwMode="auto">
        <a:xfrm>
          <a:off x="11882122" y="4346574"/>
          <a:ext cx="4391723" cy="314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144311</xdr:colOff>
      <xdr:row>16</xdr:row>
      <xdr:rowOff>841375</xdr:rowOff>
    </xdr:from>
    <xdr:to>
      <xdr:col>9</xdr:col>
      <xdr:colOff>621953</xdr:colOff>
      <xdr:row>18</xdr:row>
      <xdr:rowOff>317501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7E3A83A-8DCE-4BEA-9FCF-FF1E81AA0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70" b="24627"/>
        <a:stretch/>
      </xdr:blipFill>
      <xdr:spPr>
        <a:xfrm>
          <a:off x="11796561" y="7572375"/>
          <a:ext cx="3716142" cy="1285876"/>
        </a:xfrm>
        <a:prstGeom prst="rect">
          <a:avLst/>
        </a:prstGeom>
      </xdr:spPr>
    </xdr:pic>
    <xdr:clientData/>
  </xdr:twoCellAnchor>
  <xdr:twoCellAnchor editAs="oneCell">
    <xdr:from>
      <xdr:col>7</xdr:col>
      <xdr:colOff>138593</xdr:colOff>
      <xdr:row>19</xdr:row>
      <xdr:rowOff>254001</xdr:rowOff>
    </xdr:from>
    <xdr:to>
      <xdr:col>8</xdr:col>
      <xdr:colOff>924750</xdr:colOff>
      <xdr:row>22</xdr:row>
      <xdr:rowOff>1158876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01DB97B-52CA-4196-BC10-CDE7A495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3093" y="9620251"/>
          <a:ext cx="2151407" cy="4032250"/>
        </a:xfrm>
        <a:prstGeom prst="rect">
          <a:avLst/>
        </a:prstGeom>
      </xdr:spPr>
    </xdr:pic>
    <xdr:clientData/>
  </xdr:twoCellAnchor>
  <xdr:twoCellAnchor editAs="oneCell">
    <xdr:from>
      <xdr:col>2</xdr:col>
      <xdr:colOff>233415</xdr:colOff>
      <xdr:row>1</xdr:row>
      <xdr:rowOff>31749</xdr:rowOff>
    </xdr:from>
    <xdr:to>
      <xdr:col>2</xdr:col>
      <xdr:colOff>3334908</xdr:colOff>
      <xdr:row>6</xdr:row>
      <xdr:rowOff>555624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DAB4ED-C8ED-444A-89F9-9E3C9E3D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11540" y="222249"/>
          <a:ext cx="3101493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1408558</xdr:colOff>
      <xdr:row>6</xdr:row>
      <xdr:rowOff>184150</xdr:rowOff>
    </xdr:from>
    <xdr:to>
      <xdr:col>3</xdr:col>
      <xdr:colOff>554163</xdr:colOff>
      <xdr:row>6</xdr:row>
      <xdr:rowOff>825500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0BE188B-032F-4D42-826B-320EF13E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683" y="1327150"/>
          <a:ext cx="4717730" cy="641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845390</xdr:colOff>
      <xdr:row>7</xdr:row>
      <xdr:rowOff>31750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41A99A4-D429-4ADE-BAC8-31B90076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0" y="0"/>
          <a:ext cx="2464640" cy="2111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1485635</xdr:colOff>
      <xdr:row>55</xdr:row>
      <xdr:rowOff>31750</xdr:rowOff>
    </xdr:from>
    <xdr:to>
      <xdr:col>1</xdr:col>
      <xdr:colOff>194417</xdr:colOff>
      <xdr:row>55</xdr:row>
      <xdr:rowOff>365125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7EFF3EC5-784A-4466-8064-1C34C685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635" y="17891125"/>
          <a:ext cx="550282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19</xdr:row>
      <xdr:rowOff>31750</xdr:rowOff>
    </xdr:from>
    <xdr:to>
      <xdr:col>1</xdr:col>
      <xdr:colOff>830037</xdr:colOff>
      <xdr:row>19</xdr:row>
      <xdr:rowOff>349251</xdr:rowOff>
    </xdr:to>
    <xdr:pic>
      <xdr:nvPicPr>
        <xdr:cNvPr id="21" name="Image 1">
          <a:extLst>
            <a:ext uri="{FF2B5EF4-FFF2-40B4-BE49-F238E27FC236}">
              <a16:creationId xmlns:a16="http://schemas.microsoft.com/office/drawing/2014/main" id="{9C69E857-0377-4323-9076-76748C55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6477000"/>
          <a:ext cx="639537" cy="31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33</xdr:row>
      <xdr:rowOff>15875</xdr:rowOff>
    </xdr:from>
    <xdr:to>
      <xdr:col>1</xdr:col>
      <xdr:colOff>842737</xdr:colOff>
      <xdr:row>33</xdr:row>
      <xdr:rowOff>333376</xdr:rowOff>
    </xdr:to>
    <xdr:pic>
      <xdr:nvPicPr>
        <xdr:cNvPr id="26" name="Image 1">
          <a:extLst>
            <a:ext uri="{FF2B5EF4-FFF2-40B4-BE49-F238E27FC236}">
              <a16:creationId xmlns:a16="http://schemas.microsoft.com/office/drawing/2014/main" id="{EBC2DAA4-7504-4B0D-B6BB-CF712676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10985500"/>
          <a:ext cx="639537" cy="31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1719865</xdr:colOff>
      <xdr:row>19</xdr:row>
      <xdr:rowOff>44344</xdr:rowOff>
    </xdr:from>
    <xdr:to>
      <xdr:col>1</xdr:col>
      <xdr:colOff>174625</xdr:colOff>
      <xdr:row>20</xdr:row>
      <xdr:rowOff>2492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21AC5FD-AD4E-4761-9BD5-23315BB52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865" y="6711844"/>
          <a:ext cx="296260" cy="355023"/>
        </a:xfrm>
        <a:prstGeom prst="rect">
          <a:avLst/>
        </a:prstGeom>
      </xdr:spPr>
    </xdr:pic>
    <xdr:clientData/>
  </xdr:twoCellAnchor>
  <xdr:twoCellAnchor editAs="oneCell">
    <xdr:from>
      <xdr:col>7</xdr:col>
      <xdr:colOff>594057</xdr:colOff>
      <xdr:row>40</xdr:row>
      <xdr:rowOff>71437</xdr:rowOff>
    </xdr:from>
    <xdr:to>
      <xdr:col>8</xdr:col>
      <xdr:colOff>1254124</xdr:colOff>
      <xdr:row>44</xdr:row>
      <xdr:rowOff>392906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A58163D2-242B-466B-8AC6-CD9036A2B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9057" y="15628937"/>
          <a:ext cx="2025317" cy="2004219"/>
        </a:xfrm>
        <a:prstGeom prst="rect">
          <a:avLst/>
        </a:prstGeom>
      </xdr:spPr>
    </xdr:pic>
    <xdr:clientData/>
  </xdr:twoCellAnchor>
  <xdr:twoCellAnchor editAs="oneCell">
    <xdr:from>
      <xdr:col>6</xdr:col>
      <xdr:colOff>622021</xdr:colOff>
      <xdr:row>51</xdr:row>
      <xdr:rowOff>151521</xdr:rowOff>
    </xdr:from>
    <xdr:to>
      <xdr:col>7</xdr:col>
      <xdr:colOff>1148331</xdr:colOff>
      <xdr:row>56</xdr:row>
      <xdr:rowOff>16554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27FBF19-B7FE-4E68-951A-19005D534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81" t="6236" r="15815" b="1561"/>
        <a:stretch/>
      </xdr:blipFill>
      <xdr:spPr>
        <a:xfrm>
          <a:off x="13020396" y="20503271"/>
          <a:ext cx="1462935" cy="1992283"/>
        </a:xfrm>
        <a:prstGeom prst="rect">
          <a:avLst/>
        </a:prstGeom>
      </xdr:spPr>
    </xdr:pic>
    <xdr:clientData/>
  </xdr:twoCellAnchor>
  <xdr:twoCellAnchor editAs="oneCell">
    <xdr:from>
      <xdr:col>7</xdr:col>
      <xdr:colOff>968375</xdr:colOff>
      <xdr:row>51</xdr:row>
      <xdr:rowOff>114050</xdr:rowOff>
    </xdr:from>
    <xdr:to>
      <xdr:col>8</xdr:col>
      <xdr:colOff>1206501</xdr:colOff>
      <xdr:row>56</xdr:row>
      <xdr:rowOff>75408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9884DCA-B666-4A57-B79F-70EE324BA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 t="1466" r="10784" b="1476"/>
        <a:stretch/>
      </xdr:blipFill>
      <xdr:spPr>
        <a:xfrm>
          <a:off x="14303375" y="20465800"/>
          <a:ext cx="1603376" cy="2088608"/>
        </a:xfrm>
        <a:prstGeom prst="rect">
          <a:avLst/>
        </a:prstGeom>
      </xdr:spPr>
    </xdr:pic>
    <xdr:clientData/>
  </xdr:twoCellAnchor>
  <xdr:oneCellAnchor>
    <xdr:from>
      <xdr:col>7</xdr:col>
      <xdr:colOff>809625</xdr:colOff>
      <xdr:row>56</xdr:row>
      <xdr:rowOff>142875</xdr:rowOff>
    </xdr:from>
    <xdr:ext cx="735465" cy="365125"/>
    <xdr:pic>
      <xdr:nvPicPr>
        <xdr:cNvPr id="42" name="Image 1">
          <a:extLst>
            <a:ext uri="{FF2B5EF4-FFF2-40B4-BE49-F238E27FC236}">
              <a16:creationId xmlns:a16="http://schemas.microsoft.com/office/drawing/2014/main" id="{98174027-CAD8-43E5-8EE9-F17B2E838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8375" y="18383250"/>
          <a:ext cx="73546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254000</xdr:colOff>
      <xdr:row>56</xdr:row>
      <xdr:rowOff>63500</xdr:rowOff>
    </xdr:from>
    <xdr:to>
      <xdr:col>7</xdr:col>
      <xdr:colOff>704412</xdr:colOff>
      <xdr:row>57</xdr:row>
      <xdr:rowOff>158750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8DED8240-0897-40F5-AB9A-8DCB5732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2750" y="18303875"/>
          <a:ext cx="450412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27</xdr:row>
      <xdr:rowOff>47625</xdr:rowOff>
    </xdr:from>
    <xdr:to>
      <xdr:col>1</xdr:col>
      <xdr:colOff>164443</xdr:colOff>
      <xdr:row>28</xdr:row>
      <xdr:rowOff>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5F48E175-C23D-4C1A-955C-F02BDFEA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0175875"/>
          <a:ext cx="291443" cy="34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1793875</xdr:colOff>
      <xdr:row>33</xdr:row>
      <xdr:rowOff>41721</xdr:rowOff>
    </xdr:from>
    <xdr:to>
      <xdr:col>1</xdr:col>
      <xdr:colOff>222250</xdr:colOff>
      <xdr:row>34</xdr:row>
      <xdr:rowOff>15875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CC39C767-287D-4C4F-B611-31B0CFD8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" y="12678221"/>
          <a:ext cx="269875" cy="323404"/>
        </a:xfrm>
        <a:prstGeom prst="rect">
          <a:avLst/>
        </a:prstGeom>
      </xdr:spPr>
    </xdr:pic>
    <xdr:clientData/>
  </xdr:twoCellAnchor>
  <xdr:twoCellAnchor editAs="oneCell">
    <xdr:from>
      <xdr:col>0</xdr:col>
      <xdr:colOff>1127125</xdr:colOff>
      <xdr:row>55</xdr:row>
      <xdr:rowOff>0</xdr:rowOff>
    </xdr:from>
    <xdr:to>
      <xdr:col>0</xdr:col>
      <xdr:colOff>1471558</xdr:colOff>
      <xdr:row>56</xdr:row>
      <xdr:rowOff>15875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541935A2-B3F4-4EA4-801B-D11DD182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5827375"/>
          <a:ext cx="344433" cy="41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27</xdr:row>
      <xdr:rowOff>31750</xdr:rowOff>
    </xdr:from>
    <xdr:to>
      <xdr:col>1</xdr:col>
      <xdr:colOff>798287</xdr:colOff>
      <xdr:row>27</xdr:row>
      <xdr:rowOff>349251</xdr:rowOff>
    </xdr:to>
    <xdr:pic>
      <xdr:nvPicPr>
        <xdr:cNvPr id="59" name="Image 1">
          <a:extLst>
            <a:ext uri="{FF2B5EF4-FFF2-40B4-BE49-F238E27FC236}">
              <a16:creationId xmlns:a16="http://schemas.microsoft.com/office/drawing/2014/main" id="{773CA7A6-79A1-491E-97BD-DF94944D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048750"/>
          <a:ext cx="639537" cy="31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396875</xdr:colOff>
      <xdr:row>12</xdr:row>
      <xdr:rowOff>174625</xdr:rowOff>
    </xdr:from>
    <xdr:to>
      <xdr:col>9</xdr:col>
      <xdr:colOff>380616</xdr:colOff>
      <xdr:row>19</xdr:row>
      <xdr:rowOff>254000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7B34D458-A6FB-47AC-B295-EAC98D766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8" t="3876" r="4154" b="16179"/>
        <a:stretch/>
      </xdr:blipFill>
      <xdr:spPr>
        <a:xfrm>
          <a:off x="12795250" y="3762375"/>
          <a:ext cx="3714366" cy="31591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46</xdr:row>
      <xdr:rowOff>41289</xdr:rowOff>
    </xdr:from>
    <xdr:to>
      <xdr:col>7</xdr:col>
      <xdr:colOff>714376</xdr:colOff>
      <xdr:row>50</xdr:row>
      <xdr:rowOff>240549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C5F8090-E48F-40EB-BAD6-2190302DE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1" r="7568"/>
        <a:stretch/>
      </xdr:blipFill>
      <xdr:spPr>
        <a:xfrm>
          <a:off x="12446000" y="18170539"/>
          <a:ext cx="1603376" cy="1977260"/>
        </a:xfrm>
        <a:prstGeom prst="rect">
          <a:avLst/>
        </a:prstGeom>
      </xdr:spPr>
    </xdr:pic>
    <xdr:clientData/>
  </xdr:twoCellAnchor>
  <xdr:twoCellAnchor editAs="oneCell">
    <xdr:from>
      <xdr:col>7</xdr:col>
      <xdr:colOff>300371</xdr:colOff>
      <xdr:row>46</xdr:row>
      <xdr:rowOff>53476</xdr:rowOff>
    </xdr:from>
    <xdr:to>
      <xdr:col>8</xdr:col>
      <xdr:colOff>559594</xdr:colOff>
      <xdr:row>50</xdr:row>
      <xdr:rowOff>251806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10AC680-8DA5-4600-B23E-4C4DE69E3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0" r="9903"/>
        <a:stretch/>
      </xdr:blipFill>
      <xdr:spPr>
        <a:xfrm>
          <a:off x="13635371" y="18182726"/>
          <a:ext cx="1624473" cy="1976330"/>
        </a:xfrm>
        <a:prstGeom prst="rect">
          <a:avLst/>
        </a:prstGeom>
      </xdr:spPr>
    </xdr:pic>
    <xdr:clientData/>
  </xdr:twoCellAnchor>
  <xdr:twoCellAnchor editAs="oneCell">
    <xdr:from>
      <xdr:col>6</xdr:col>
      <xdr:colOff>105504</xdr:colOff>
      <xdr:row>40</xdr:row>
      <xdr:rowOff>57880</xdr:rowOff>
    </xdr:from>
    <xdr:to>
      <xdr:col>7</xdr:col>
      <xdr:colOff>1134090</xdr:colOff>
      <xdr:row>44</xdr:row>
      <xdr:rowOff>340339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74DB8AA-2400-415E-B4F8-A93DE9DA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3879" y="15615380"/>
          <a:ext cx="1965211" cy="1965209"/>
        </a:xfrm>
        <a:prstGeom prst="rect">
          <a:avLst/>
        </a:prstGeom>
      </xdr:spPr>
    </xdr:pic>
    <xdr:clientData/>
  </xdr:twoCellAnchor>
  <xdr:twoCellAnchor editAs="oneCell">
    <xdr:from>
      <xdr:col>8</xdr:col>
      <xdr:colOff>261357</xdr:colOff>
      <xdr:row>46</xdr:row>
      <xdr:rowOff>40941</xdr:rowOff>
    </xdr:from>
    <xdr:to>
      <xdr:col>9</xdr:col>
      <xdr:colOff>579354</xdr:colOff>
      <xdr:row>50</xdr:row>
      <xdr:rowOff>246062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4F5B0A5-210A-4307-9A02-755517584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1" r="9900"/>
        <a:stretch/>
      </xdr:blipFill>
      <xdr:spPr>
        <a:xfrm>
          <a:off x="14961607" y="18170191"/>
          <a:ext cx="1746747" cy="198312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23</xdr:row>
      <xdr:rowOff>63500</xdr:rowOff>
    </xdr:from>
    <xdr:to>
      <xdr:col>8</xdr:col>
      <xdr:colOff>9602</xdr:colOff>
      <xdr:row>32</xdr:row>
      <xdr:rowOff>201184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BE54983-A37B-4B30-B052-951C2701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25" y="8413750"/>
          <a:ext cx="1327227" cy="3979434"/>
        </a:xfrm>
        <a:prstGeom prst="rect">
          <a:avLst/>
        </a:prstGeom>
      </xdr:spPr>
    </xdr:pic>
    <xdr:clientData/>
  </xdr:twoCellAnchor>
  <xdr:twoCellAnchor editAs="oneCell">
    <xdr:from>
      <xdr:col>8</xdr:col>
      <xdr:colOff>23000</xdr:colOff>
      <xdr:row>23</xdr:row>
      <xdr:rowOff>102378</xdr:rowOff>
    </xdr:from>
    <xdr:to>
      <xdr:col>8</xdr:col>
      <xdr:colOff>1318479</xdr:colOff>
      <xdr:row>32</xdr:row>
      <xdr:rowOff>240070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C519696-7A99-4A6B-B826-326EDEB1B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250" y="8452628"/>
          <a:ext cx="1295479" cy="3979442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32</xdr:row>
      <xdr:rowOff>134128</xdr:rowOff>
    </xdr:from>
    <xdr:to>
      <xdr:col>8</xdr:col>
      <xdr:colOff>1143000</xdr:colOff>
      <xdr:row>35</xdr:row>
      <xdr:rowOff>245253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881935C-A7C2-45CF-ADCA-CF0E7907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875" y="12389628"/>
          <a:ext cx="2365375" cy="1349375"/>
        </a:xfrm>
        <a:prstGeom prst="rect">
          <a:avLst/>
        </a:prstGeom>
      </xdr:spPr>
    </xdr:pic>
    <xdr:clientData/>
  </xdr:twoCellAnchor>
  <xdr:oneCellAnchor>
    <xdr:from>
      <xdr:col>9</xdr:col>
      <xdr:colOff>127000</xdr:colOff>
      <xdr:row>31</xdr:row>
      <xdr:rowOff>79375</xdr:rowOff>
    </xdr:from>
    <xdr:ext cx="550282" cy="333375"/>
    <xdr:pic>
      <xdr:nvPicPr>
        <xdr:cNvPr id="11" name="Image 1">
          <a:extLst>
            <a:ext uri="{FF2B5EF4-FFF2-40B4-BE49-F238E27FC236}">
              <a16:creationId xmlns:a16="http://schemas.microsoft.com/office/drawing/2014/main" id="{E3F1D378-7D0F-47A1-8D2B-685D87B5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0" y="10033000"/>
          <a:ext cx="550282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1287115</xdr:colOff>
      <xdr:row>31</xdr:row>
      <xdr:rowOff>87311</xdr:rowOff>
    </xdr:from>
    <xdr:ext cx="284821" cy="341314"/>
    <xdr:pic>
      <xdr:nvPicPr>
        <xdr:cNvPr id="12" name="Image 11">
          <a:extLst>
            <a:ext uri="{FF2B5EF4-FFF2-40B4-BE49-F238E27FC236}">
              <a16:creationId xmlns:a16="http://schemas.microsoft.com/office/drawing/2014/main" id="{EA3432EA-55C0-40D9-8154-26527349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7365" y="10040936"/>
          <a:ext cx="284821" cy="341314"/>
        </a:xfrm>
        <a:prstGeom prst="rect">
          <a:avLst/>
        </a:prstGeom>
      </xdr:spPr>
    </xdr:pic>
    <xdr:clientData/>
  </xdr:oneCellAnchor>
  <xdr:twoCellAnchor editAs="oneCell">
    <xdr:from>
      <xdr:col>7</xdr:col>
      <xdr:colOff>390059</xdr:colOff>
      <xdr:row>19</xdr:row>
      <xdr:rowOff>15875</xdr:rowOff>
    </xdr:from>
    <xdr:to>
      <xdr:col>8</xdr:col>
      <xdr:colOff>1016000</xdr:colOff>
      <xdr:row>23</xdr:row>
      <xdr:rowOff>324316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4B9C8E4-3BCE-4A2A-AC5A-C8A285DC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25059" y="6683375"/>
          <a:ext cx="1991191" cy="1991191"/>
        </a:xfrm>
        <a:prstGeom prst="rect">
          <a:avLst/>
        </a:prstGeom>
      </xdr:spPr>
    </xdr:pic>
    <xdr:clientData/>
  </xdr:twoCellAnchor>
  <xdr:twoCellAnchor editAs="oneCell">
    <xdr:from>
      <xdr:col>1</xdr:col>
      <xdr:colOff>1074790</xdr:colOff>
      <xdr:row>1</xdr:row>
      <xdr:rowOff>31749</xdr:rowOff>
    </xdr:from>
    <xdr:to>
      <xdr:col>2</xdr:col>
      <xdr:colOff>2969783</xdr:colOff>
      <xdr:row>6</xdr:row>
      <xdr:rowOff>555624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865450B-235F-486B-A47E-6720E7695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16290" y="222249"/>
          <a:ext cx="3101493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1043433</xdr:colOff>
      <xdr:row>6</xdr:row>
      <xdr:rowOff>184150</xdr:rowOff>
    </xdr:from>
    <xdr:to>
      <xdr:col>3</xdr:col>
      <xdr:colOff>919288</xdr:colOff>
      <xdr:row>6</xdr:row>
      <xdr:rowOff>825500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206AED4-D4EB-4A00-B5D9-020A97DAA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433" y="1327150"/>
          <a:ext cx="4717730" cy="64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623140</xdr:colOff>
      <xdr:row>7</xdr:row>
      <xdr:rowOff>47625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3763F8C-EBA2-4D06-8B0C-04A2DA2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2464640" cy="2111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D39BE-0EA1-41A9-912A-477A45EEFA2C}">
  <sheetPr>
    <pageSetUpPr fitToPage="1"/>
  </sheetPr>
  <dimension ref="A1:N82"/>
  <sheetViews>
    <sheetView view="pageLayout" topLeftCell="A31" zoomScale="60" zoomScaleNormal="100" zoomScalePageLayoutView="60" workbookViewId="0">
      <selection activeCell="E31" sqref="E31"/>
    </sheetView>
  </sheetViews>
  <sheetFormatPr baseColWidth="10" defaultRowHeight="18.75"/>
  <cols>
    <col min="1" max="1" width="24.28515625" style="6" customWidth="1"/>
    <col min="2" max="2" width="16.7109375" style="7" customWidth="1"/>
    <col min="3" max="3" width="70.42578125" style="7" customWidth="1"/>
    <col min="4" max="4" width="15.7109375" style="8" customWidth="1"/>
    <col min="5" max="5" width="18.28515625" style="8" customWidth="1"/>
    <col min="6" max="6" width="24.85546875" style="11" customWidth="1"/>
    <col min="7" max="7" width="13.140625" style="7" customWidth="1"/>
    <col min="8" max="8" width="19.140625" style="7" customWidth="1"/>
    <col min="9" max="9" width="20" style="7" customWidth="1"/>
    <col min="11" max="11" width="16.140625" style="117" customWidth="1"/>
    <col min="12" max="12" width="15.85546875" style="117" bestFit="1" customWidth="1"/>
    <col min="13" max="14" width="11.42578125" style="167"/>
  </cols>
  <sheetData>
    <row r="1" spans="1:14" ht="15" customHeight="1">
      <c r="A1" s="146" t="s">
        <v>177</v>
      </c>
      <c r="B1" s="147"/>
      <c r="C1" s="147"/>
      <c r="D1" s="147"/>
      <c r="E1" s="147"/>
      <c r="F1" s="147"/>
      <c r="G1" s="147"/>
      <c r="H1" s="147"/>
      <c r="I1" s="147"/>
      <c r="J1" s="148"/>
    </row>
    <row r="2" spans="1:14" ht="15" customHeight="1">
      <c r="A2" s="149"/>
      <c r="B2" s="145"/>
      <c r="C2" s="145"/>
      <c r="D2" s="145"/>
      <c r="E2" s="145"/>
      <c r="F2" s="159"/>
      <c r="G2" s="153"/>
      <c r="H2" s="153"/>
      <c r="I2" s="154"/>
      <c r="J2" s="155"/>
    </row>
    <row r="3" spans="1:14" ht="20.25">
      <c r="A3" s="149"/>
      <c r="B3" s="145"/>
      <c r="C3" s="145"/>
      <c r="D3" s="145"/>
      <c r="E3" s="145"/>
      <c r="F3" s="160" t="s">
        <v>182</v>
      </c>
      <c r="G3" s="161"/>
      <c r="H3" s="161"/>
      <c r="I3" s="162"/>
      <c r="J3" s="155"/>
    </row>
    <row r="4" spans="1:14" ht="20.25">
      <c r="A4" s="149"/>
      <c r="B4" s="145"/>
      <c r="C4" s="145"/>
      <c r="D4" s="145"/>
      <c r="E4" s="145"/>
      <c r="F4" s="160" t="s">
        <v>179</v>
      </c>
      <c r="G4" s="161"/>
      <c r="H4" s="161"/>
      <c r="I4" s="162"/>
      <c r="J4" s="155"/>
    </row>
    <row r="5" spans="1:14" ht="20.25">
      <c r="A5" s="149"/>
      <c r="B5" s="145"/>
      <c r="C5" s="145"/>
      <c r="D5" s="145"/>
      <c r="E5" s="145"/>
      <c r="F5" s="160" t="s">
        <v>180</v>
      </c>
      <c r="G5" s="161"/>
      <c r="H5" s="161"/>
      <c r="I5" s="162"/>
      <c r="J5" s="155"/>
    </row>
    <row r="6" spans="1:14" ht="15" customHeight="1">
      <c r="A6" s="149"/>
      <c r="B6" s="145"/>
      <c r="C6" s="145"/>
      <c r="D6" s="145"/>
      <c r="E6" s="145"/>
      <c r="G6" s="153"/>
      <c r="H6" s="153"/>
      <c r="J6" s="155"/>
    </row>
    <row r="7" spans="1:14" s="1" customFormat="1" ht="51" customHeight="1">
      <c r="A7" s="151"/>
      <c r="B7" s="152"/>
      <c r="C7" s="152"/>
      <c r="D7" s="152"/>
      <c r="E7" s="152"/>
      <c r="G7" s="156"/>
      <c r="H7" s="158"/>
      <c r="J7" s="157"/>
      <c r="K7" s="117"/>
      <c r="L7" s="118"/>
      <c r="M7" s="168"/>
      <c r="N7" s="168"/>
    </row>
    <row r="8" spans="1:14" ht="48" customHeight="1">
      <c r="A8" s="268" t="s">
        <v>185</v>
      </c>
      <c r="B8" s="269"/>
      <c r="C8" s="269"/>
      <c r="D8" s="250" t="s">
        <v>187</v>
      </c>
      <c r="E8" s="250"/>
      <c r="F8" s="250"/>
      <c r="G8" s="250"/>
      <c r="H8" s="229"/>
      <c r="I8" s="229"/>
      <c r="J8" s="227"/>
    </row>
    <row r="9" spans="1:14" ht="21" customHeight="1">
      <c r="A9" s="270"/>
      <c r="B9" s="271"/>
      <c r="C9" s="271"/>
      <c r="D9" s="251" t="s">
        <v>186</v>
      </c>
      <c r="E9" s="251"/>
      <c r="F9" s="251"/>
      <c r="G9" s="251"/>
      <c r="H9" s="230"/>
      <c r="I9" s="230"/>
      <c r="J9" s="228"/>
    </row>
    <row r="10" spans="1:14" ht="21" customHeight="1">
      <c r="A10" s="270"/>
      <c r="B10" s="271"/>
      <c r="C10" s="271"/>
      <c r="D10" s="251" t="s">
        <v>188</v>
      </c>
      <c r="E10" s="251"/>
      <c r="F10" s="251"/>
      <c r="G10" s="251"/>
      <c r="H10" s="230"/>
      <c r="I10" s="230"/>
      <c r="J10" s="228"/>
    </row>
    <row r="11" spans="1:14" s="2" customFormat="1" ht="15.75" customHeight="1">
      <c r="A11" s="256" t="s">
        <v>0</v>
      </c>
      <c r="B11" s="257"/>
      <c r="C11" s="257"/>
      <c r="D11" s="257"/>
      <c r="E11" s="257"/>
      <c r="F11" s="257"/>
      <c r="G11" s="257"/>
      <c r="H11" s="257"/>
      <c r="I11" s="257"/>
      <c r="J11" s="258"/>
      <c r="K11" s="117"/>
      <c r="L11" s="119"/>
      <c r="M11" s="169"/>
      <c r="N11" s="169"/>
    </row>
    <row r="12" spans="1:14" s="2" customFormat="1" ht="15.75" customHeight="1">
      <c r="A12" s="256"/>
      <c r="B12" s="257"/>
      <c r="C12" s="257"/>
      <c r="D12" s="257"/>
      <c r="E12" s="257"/>
      <c r="F12" s="257"/>
      <c r="G12" s="257"/>
      <c r="H12" s="257"/>
      <c r="I12" s="257"/>
      <c r="J12" s="258"/>
      <c r="K12" s="117"/>
      <c r="L12" s="119"/>
      <c r="M12" s="169"/>
      <c r="N12" s="169"/>
    </row>
    <row r="13" spans="1:14" ht="15" customHeight="1">
      <c r="A13" s="256"/>
      <c r="B13" s="257"/>
      <c r="C13" s="257"/>
      <c r="D13" s="257"/>
      <c r="E13" s="257"/>
      <c r="F13" s="257"/>
      <c r="G13" s="257"/>
      <c r="H13" s="257"/>
      <c r="I13" s="257"/>
      <c r="J13" s="258"/>
    </row>
    <row r="14" spans="1:14" ht="18.75" customHeight="1">
      <c r="A14" s="256"/>
      <c r="B14" s="257"/>
      <c r="C14" s="257"/>
      <c r="D14" s="257"/>
      <c r="E14" s="257"/>
      <c r="F14" s="257"/>
      <c r="G14" s="257"/>
      <c r="H14" s="257"/>
      <c r="I14" s="257"/>
      <c r="J14" s="258"/>
    </row>
    <row r="15" spans="1:14" ht="36.75" customHeight="1">
      <c r="A15" s="261" t="s">
        <v>1</v>
      </c>
      <c r="B15" s="262"/>
      <c r="C15" s="262"/>
      <c r="D15" s="262"/>
      <c r="E15" s="262"/>
      <c r="F15" s="262"/>
      <c r="G15" s="262"/>
      <c r="H15" s="262"/>
      <c r="I15" s="262"/>
      <c r="J15" s="263"/>
    </row>
    <row r="16" spans="1:14" ht="27" customHeight="1">
      <c r="A16" s="254" t="s">
        <v>108</v>
      </c>
      <c r="B16" s="255"/>
      <c r="C16" s="255"/>
      <c r="D16" s="255"/>
      <c r="E16" s="255"/>
      <c r="F16" s="255"/>
      <c r="G16" s="3"/>
      <c r="H16" s="3"/>
      <c r="I16" s="3"/>
      <c r="J16" s="56"/>
      <c r="K16" s="117" t="s">
        <v>166</v>
      </c>
      <c r="L16" s="117" t="s">
        <v>167</v>
      </c>
    </row>
    <row r="17" spans="1:14" s="83" customFormat="1" ht="36.75" customHeight="1">
      <c r="A17" s="142" t="s">
        <v>2</v>
      </c>
      <c r="B17" s="143" t="s">
        <v>3</v>
      </c>
      <c r="C17" s="143" t="s">
        <v>4</v>
      </c>
      <c r="D17" s="143" t="s">
        <v>146</v>
      </c>
      <c r="E17" s="144" t="s">
        <v>145</v>
      </c>
      <c r="F17" s="43" t="s">
        <v>147</v>
      </c>
      <c r="G17" s="82"/>
      <c r="H17" s="82"/>
      <c r="I17" s="82"/>
      <c r="J17" s="84"/>
      <c r="K17" s="125"/>
      <c r="L17" s="125"/>
      <c r="M17" s="166"/>
      <c r="N17" s="166"/>
    </row>
    <row r="18" spans="1:14" s="83" customFormat="1" ht="40.5" customHeight="1">
      <c r="A18" s="36">
        <v>3261414301108</v>
      </c>
      <c r="B18" s="37">
        <v>430110</v>
      </c>
      <c r="C18" s="37" t="s">
        <v>110</v>
      </c>
      <c r="D18" s="40">
        <f>L18</f>
        <v>4.1250499999999999</v>
      </c>
      <c r="E18" s="231"/>
      <c r="F18" s="40">
        <f>D18*E18</f>
        <v>0</v>
      </c>
      <c r="G18" s="82"/>
      <c r="H18" s="82"/>
      <c r="I18" s="82"/>
      <c r="J18" s="84"/>
      <c r="K18" s="125">
        <v>3.91</v>
      </c>
      <c r="L18" s="125">
        <f>K18*1.055</f>
        <v>4.1250499999999999</v>
      </c>
      <c r="M18" s="166"/>
      <c r="N18" s="166"/>
    </row>
    <row r="19" spans="1:14" s="83" customFormat="1" ht="40.5" customHeight="1">
      <c r="A19" s="36">
        <v>3261414301016</v>
      </c>
      <c r="B19" s="141">
        <v>430101</v>
      </c>
      <c r="C19" s="37" t="s">
        <v>111</v>
      </c>
      <c r="D19" s="40">
        <f t="shared" ref="D19:D23" si="0">L19</f>
        <v>5.0112499999999995</v>
      </c>
      <c r="E19" s="231"/>
      <c r="F19" s="40">
        <f t="shared" ref="F19:F23" si="1">D19*E19</f>
        <v>0</v>
      </c>
      <c r="G19" s="82"/>
      <c r="H19" s="82"/>
      <c r="I19" s="82"/>
      <c r="J19" s="84"/>
      <c r="K19" s="125">
        <v>4.75</v>
      </c>
      <c r="L19" s="125">
        <f t="shared" ref="L19:L62" si="2">K19*1.055</f>
        <v>5.0112499999999995</v>
      </c>
      <c r="M19" s="166"/>
      <c r="N19" s="166"/>
    </row>
    <row r="20" spans="1:14" s="83" customFormat="1" ht="40.5" customHeight="1">
      <c r="A20" s="36">
        <v>3261414301023</v>
      </c>
      <c r="B20" s="141">
        <v>430102</v>
      </c>
      <c r="C20" s="37" t="s">
        <v>112</v>
      </c>
      <c r="D20" s="40">
        <f t="shared" si="0"/>
        <v>8.0179999999999989</v>
      </c>
      <c r="E20" s="231"/>
      <c r="F20" s="40">
        <f t="shared" si="1"/>
        <v>0</v>
      </c>
      <c r="G20" s="82"/>
      <c r="H20" s="82"/>
      <c r="I20" s="82"/>
      <c r="J20" s="84"/>
      <c r="K20" s="125">
        <v>7.6</v>
      </c>
      <c r="L20" s="125">
        <f t="shared" si="2"/>
        <v>8.0179999999999989</v>
      </c>
      <c r="M20" s="166"/>
      <c r="N20" s="166"/>
    </row>
    <row r="21" spans="1:14" s="83" customFormat="1" ht="40.5" customHeight="1">
      <c r="A21" s="36">
        <v>3261414301009</v>
      </c>
      <c r="B21" s="141">
        <v>430100</v>
      </c>
      <c r="C21" s="37" t="s">
        <v>92</v>
      </c>
      <c r="D21" s="40">
        <f t="shared" si="0"/>
        <v>13.029249999999999</v>
      </c>
      <c r="E21" s="231"/>
      <c r="F21" s="40">
        <f t="shared" si="1"/>
        <v>0</v>
      </c>
      <c r="G21" s="82"/>
      <c r="H21" s="82"/>
      <c r="I21" s="82"/>
      <c r="J21" s="84"/>
      <c r="K21" s="125">
        <v>12.35</v>
      </c>
      <c r="L21" s="125">
        <f t="shared" si="2"/>
        <v>13.029249999999999</v>
      </c>
      <c r="M21" s="166"/>
      <c r="N21" s="166"/>
    </row>
    <row r="22" spans="1:14" s="83" customFormat="1" ht="40.5" customHeight="1">
      <c r="A22" s="36">
        <v>3261414301078</v>
      </c>
      <c r="B22" s="141">
        <v>430107</v>
      </c>
      <c r="C22" s="37" t="s">
        <v>93</v>
      </c>
      <c r="D22" s="40">
        <f t="shared" si="0"/>
        <v>21.975649999999998</v>
      </c>
      <c r="E22" s="231"/>
      <c r="F22" s="40">
        <f t="shared" si="1"/>
        <v>0</v>
      </c>
      <c r="G22" s="82"/>
      <c r="H22" s="82"/>
      <c r="I22" s="82"/>
      <c r="J22" s="84"/>
      <c r="K22" s="125">
        <v>20.83</v>
      </c>
      <c r="L22" s="125">
        <f t="shared" si="2"/>
        <v>21.975649999999998</v>
      </c>
      <c r="M22" s="166"/>
      <c r="N22" s="166"/>
    </row>
    <row r="23" spans="1:14" s="83" customFormat="1" ht="40.5" customHeight="1">
      <c r="A23" s="36">
        <v>3261414301085</v>
      </c>
      <c r="B23" s="141">
        <v>430108</v>
      </c>
      <c r="C23" s="37" t="s">
        <v>94</v>
      </c>
      <c r="D23" s="40">
        <f t="shared" si="0"/>
        <v>53.562350000000002</v>
      </c>
      <c r="E23" s="231"/>
      <c r="F23" s="40">
        <f t="shared" si="1"/>
        <v>0</v>
      </c>
      <c r="G23" s="82"/>
      <c r="H23" s="82"/>
      <c r="I23" s="82"/>
      <c r="J23" s="84"/>
      <c r="K23" s="125">
        <v>50.77</v>
      </c>
      <c r="L23" s="125">
        <f t="shared" si="2"/>
        <v>53.562350000000002</v>
      </c>
      <c r="M23" s="166"/>
      <c r="N23" s="166"/>
    </row>
    <row r="24" spans="1:14" s="4" customFormat="1" ht="24" customHeight="1">
      <c r="A24" s="254" t="s">
        <v>109</v>
      </c>
      <c r="B24" s="255"/>
      <c r="C24" s="255"/>
      <c r="D24" s="255"/>
      <c r="E24" s="255"/>
      <c r="F24" s="255"/>
      <c r="G24" s="57"/>
      <c r="H24" s="57"/>
      <c r="I24" s="57"/>
      <c r="J24" s="58"/>
      <c r="K24" s="117"/>
      <c r="L24" s="117">
        <f t="shared" si="2"/>
        <v>0</v>
      </c>
      <c r="M24" s="170"/>
      <c r="N24" s="170"/>
    </row>
    <row r="25" spans="1:14" s="83" customFormat="1" ht="40.5" customHeight="1">
      <c r="A25" s="36">
        <v>3261414301115</v>
      </c>
      <c r="B25" s="37">
        <v>430111</v>
      </c>
      <c r="C25" s="138" t="s">
        <v>113</v>
      </c>
      <c r="D25" s="40">
        <f>L25</f>
        <v>4.1777999999999995</v>
      </c>
      <c r="E25" s="231"/>
      <c r="F25" s="40">
        <f>E25*D25</f>
        <v>0</v>
      </c>
      <c r="G25" s="139"/>
      <c r="H25" s="139"/>
      <c r="I25" s="139"/>
      <c r="J25" s="84"/>
      <c r="K25" s="125">
        <v>3.96</v>
      </c>
      <c r="L25" s="125">
        <f t="shared" si="2"/>
        <v>4.1777999999999995</v>
      </c>
      <c r="M25" s="166"/>
      <c r="N25" s="166"/>
    </row>
    <row r="26" spans="1:14" s="83" customFormat="1" ht="40.5" customHeight="1">
      <c r="A26" s="36">
        <v>3261414770508</v>
      </c>
      <c r="B26" s="37">
        <v>477050</v>
      </c>
      <c r="C26" s="138" t="s">
        <v>97</v>
      </c>
      <c r="D26" s="40">
        <f t="shared" ref="D26:D28" si="3">L26</f>
        <v>4.1777999999999995</v>
      </c>
      <c r="E26" s="231"/>
      <c r="F26" s="40">
        <f t="shared" ref="F26:F28" si="4">E26*D26</f>
        <v>0</v>
      </c>
      <c r="G26" s="82"/>
      <c r="H26" s="82"/>
      <c r="I26" s="82"/>
      <c r="J26" s="84"/>
      <c r="K26" s="125">
        <v>3.96</v>
      </c>
      <c r="L26" s="125">
        <f t="shared" si="2"/>
        <v>4.1777999999999995</v>
      </c>
      <c r="M26" s="166"/>
      <c r="N26" s="166"/>
    </row>
    <row r="27" spans="1:14" s="83" customFormat="1" ht="40.5" customHeight="1">
      <c r="A27" s="36">
        <v>3261414301122</v>
      </c>
      <c r="B27" s="141">
        <v>430112</v>
      </c>
      <c r="C27" s="37" t="s">
        <v>116</v>
      </c>
      <c r="D27" s="40">
        <f t="shared" si="3"/>
        <v>5.3066500000000003</v>
      </c>
      <c r="E27" s="231"/>
      <c r="F27" s="40">
        <f t="shared" si="4"/>
        <v>0</v>
      </c>
      <c r="G27" s="82"/>
      <c r="H27" s="82"/>
      <c r="I27" s="82"/>
      <c r="J27" s="84"/>
      <c r="K27" s="140">
        <v>5.03</v>
      </c>
      <c r="L27" s="125">
        <f t="shared" si="2"/>
        <v>5.3066500000000003</v>
      </c>
      <c r="M27" s="166"/>
      <c r="N27" s="166"/>
    </row>
    <row r="28" spans="1:14" s="83" customFormat="1" ht="40.5" customHeight="1">
      <c r="A28" s="36">
        <v>3261414301139</v>
      </c>
      <c r="B28" s="141">
        <v>430113</v>
      </c>
      <c r="C28" s="37" t="s">
        <v>117</v>
      </c>
      <c r="D28" s="40">
        <f t="shared" si="3"/>
        <v>8.4821999999999989</v>
      </c>
      <c r="E28" s="231"/>
      <c r="F28" s="40">
        <f t="shared" si="4"/>
        <v>0</v>
      </c>
      <c r="G28" s="82"/>
      <c r="H28" s="82"/>
      <c r="I28" s="82"/>
      <c r="J28" s="84"/>
      <c r="K28" s="140">
        <v>8.0399999999999991</v>
      </c>
      <c r="L28" s="125">
        <f t="shared" si="2"/>
        <v>8.4821999999999989</v>
      </c>
      <c r="M28" s="166"/>
      <c r="N28" s="166"/>
    </row>
    <row r="29" spans="1:14" ht="21">
      <c r="A29" s="252" t="s">
        <v>95</v>
      </c>
      <c r="B29" s="253"/>
      <c r="C29" s="253"/>
      <c r="D29" s="253"/>
      <c r="E29" s="253"/>
      <c r="F29" s="253"/>
      <c r="G29" s="60"/>
      <c r="H29" s="60"/>
      <c r="I29" s="60"/>
      <c r="J29" s="56"/>
      <c r="K29" s="120"/>
      <c r="L29" s="117">
        <f t="shared" si="2"/>
        <v>0</v>
      </c>
    </row>
    <row r="30" spans="1:14" s="83" customFormat="1" ht="40.5" customHeight="1">
      <c r="A30" s="129">
        <v>3261414902008</v>
      </c>
      <c r="B30" s="39">
        <v>490200</v>
      </c>
      <c r="C30" s="39" t="s">
        <v>171</v>
      </c>
      <c r="D30" s="130">
        <f t="shared" ref="D30:D32" si="5">L30</f>
        <v>19.992249999999999</v>
      </c>
      <c r="E30" s="232"/>
      <c r="F30" s="131">
        <f t="shared" ref="F30:F32" si="6">E30*D30</f>
        <v>0</v>
      </c>
      <c r="G30" s="82"/>
      <c r="H30" s="82"/>
      <c r="I30" s="82"/>
      <c r="J30" s="84"/>
      <c r="K30" s="125">
        <v>18.95</v>
      </c>
      <c r="L30" s="125">
        <f t="shared" si="2"/>
        <v>19.992249999999999</v>
      </c>
      <c r="M30" s="166"/>
      <c r="N30" s="166"/>
    </row>
    <row r="31" spans="1:14" s="83" customFormat="1" ht="40.5" customHeight="1">
      <c r="A31" s="129">
        <v>3261414902107</v>
      </c>
      <c r="B31" s="39">
        <v>490210</v>
      </c>
      <c r="C31" s="39" t="s">
        <v>172</v>
      </c>
      <c r="D31" s="130">
        <f t="shared" si="5"/>
        <v>12.881550000000001</v>
      </c>
      <c r="E31" s="232"/>
      <c r="F31" s="131">
        <f t="shared" si="6"/>
        <v>0</v>
      </c>
      <c r="G31" s="82"/>
      <c r="H31" s="82"/>
      <c r="I31" s="82"/>
      <c r="J31" s="84"/>
      <c r="K31" s="125">
        <v>12.21</v>
      </c>
      <c r="L31" s="125">
        <f t="shared" si="2"/>
        <v>12.881550000000001</v>
      </c>
      <c r="M31" s="166"/>
      <c r="N31" s="166"/>
    </row>
    <row r="32" spans="1:14" s="83" customFormat="1" ht="40.5" customHeight="1">
      <c r="A32" s="129">
        <v>3261414902206</v>
      </c>
      <c r="B32" s="39">
        <v>490220</v>
      </c>
      <c r="C32" s="39" t="s">
        <v>173</v>
      </c>
      <c r="D32" s="130">
        <f t="shared" si="5"/>
        <v>10.212399999999999</v>
      </c>
      <c r="E32" s="232"/>
      <c r="F32" s="131">
        <f t="shared" si="6"/>
        <v>0</v>
      </c>
      <c r="G32" s="82"/>
      <c r="H32" s="82"/>
      <c r="I32" s="82"/>
      <c r="J32" s="84"/>
      <c r="K32" s="125">
        <v>9.68</v>
      </c>
      <c r="L32" s="125">
        <f t="shared" si="2"/>
        <v>10.212399999999999</v>
      </c>
      <c r="M32" s="166"/>
      <c r="N32" s="166"/>
    </row>
    <row r="33" spans="1:14" ht="28.5" customHeight="1">
      <c r="A33" s="254" t="s">
        <v>96</v>
      </c>
      <c r="B33" s="255"/>
      <c r="C33" s="255"/>
      <c r="D33" s="255"/>
      <c r="E33" s="255"/>
      <c r="F33" s="255"/>
      <c r="G33" s="60"/>
      <c r="H33" s="60"/>
      <c r="I33" s="60"/>
      <c r="J33" s="56"/>
      <c r="L33" s="117">
        <f t="shared" si="2"/>
        <v>0</v>
      </c>
    </row>
    <row r="34" spans="1:14" s="83" customFormat="1" ht="40.5" customHeight="1">
      <c r="A34" s="132">
        <v>3261414912007</v>
      </c>
      <c r="B34" s="29">
        <v>491200</v>
      </c>
      <c r="C34" s="29" t="s">
        <v>174</v>
      </c>
      <c r="D34" s="31">
        <f t="shared" ref="D34:D36" si="7">L34</f>
        <v>21.184399999999997</v>
      </c>
      <c r="E34" s="233"/>
      <c r="F34" s="23">
        <f t="shared" ref="F34:F36" si="8">E34*D34</f>
        <v>0</v>
      </c>
      <c r="G34" s="133"/>
      <c r="H34" s="134"/>
      <c r="I34" s="134"/>
      <c r="J34" s="135"/>
      <c r="K34" s="125">
        <v>20.079999999999998</v>
      </c>
      <c r="L34" s="125">
        <f t="shared" si="2"/>
        <v>21.184399999999997</v>
      </c>
      <c r="M34" s="166"/>
      <c r="N34" s="166"/>
    </row>
    <row r="35" spans="1:14" s="83" customFormat="1" ht="40.5" customHeight="1">
      <c r="A35" s="132">
        <v>3261414912106</v>
      </c>
      <c r="B35" s="29">
        <v>491210</v>
      </c>
      <c r="C35" s="29" t="s">
        <v>175</v>
      </c>
      <c r="D35" s="31">
        <f t="shared" si="7"/>
        <v>13.0609</v>
      </c>
      <c r="E35" s="233"/>
      <c r="F35" s="23">
        <f t="shared" si="8"/>
        <v>0</v>
      </c>
      <c r="G35" s="136"/>
      <c r="H35" s="134"/>
      <c r="I35" s="134"/>
      <c r="J35" s="135"/>
      <c r="K35" s="125">
        <v>12.38</v>
      </c>
      <c r="L35" s="125">
        <f t="shared" si="2"/>
        <v>13.0609</v>
      </c>
      <c r="M35" s="166"/>
      <c r="N35" s="166"/>
    </row>
    <row r="36" spans="1:14" s="83" customFormat="1" ht="40.5" customHeight="1">
      <c r="A36" s="132">
        <v>3261414912205</v>
      </c>
      <c r="B36" s="29">
        <v>491220</v>
      </c>
      <c r="C36" s="29" t="s">
        <v>176</v>
      </c>
      <c r="D36" s="31">
        <f t="shared" si="7"/>
        <v>9.1679499999999994</v>
      </c>
      <c r="E36" s="234"/>
      <c r="F36" s="23">
        <f t="shared" si="8"/>
        <v>0</v>
      </c>
      <c r="G36" s="134"/>
      <c r="H36" s="134"/>
      <c r="I36" s="134"/>
      <c r="J36" s="135"/>
      <c r="K36" s="125">
        <v>8.69</v>
      </c>
      <c r="L36" s="125">
        <f t="shared" si="2"/>
        <v>9.1679499999999994</v>
      </c>
      <c r="M36" s="166"/>
      <c r="N36" s="166"/>
    </row>
    <row r="37" spans="1:14" s="4" customFormat="1" ht="27.75" customHeight="1">
      <c r="A37" s="254" t="s">
        <v>28</v>
      </c>
      <c r="B37" s="255"/>
      <c r="C37" s="255"/>
      <c r="D37" s="255"/>
      <c r="E37" s="255"/>
      <c r="F37" s="255"/>
      <c r="G37" s="57"/>
      <c r="H37" s="57"/>
      <c r="I37" s="57"/>
      <c r="J37" s="58"/>
      <c r="K37" s="117"/>
      <c r="L37" s="117">
        <f t="shared" si="2"/>
        <v>0</v>
      </c>
      <c r="M37" s="170"/>
      <c r="N37" s="170"/>
    </row>
    <row r="38" spans="1:14" s="83" customFormat="1" ht="40.5" customHeight="1">
      <c r="A38" s="132">
        <v>3701373104605</v>
      </c>
      <c r="B38" s="26">
        <v>472000</v>
      </c>
      <c r="C38" s="19" t="s">
        <v>142</v>
      </c>
      <c r="D38" s="22">
        <f>L38</f>
        <v>5.5914999999999999</v>
      </c>
      <c r="E38" s="235"/>
      <c r="F38" s="137">
        <f>E38*D38</f>
        <v>0</v>
      </c>
      <c r="G38" s="60"/>
      <c r="H38" s="60"/>
      <c r="I38" s="60"/>
      <c r="J38" s="84"/>
      <c r="K38" s="125">
        <v>5.3</v>
      </c>
      <c r="L38" s="125">
        <f t="shared" si="2"/>
        <v>5.5914999999999999</v>
      </c>
      <c r="M38" s="166"/>
      <c r="N38" s="166"/>
    </row>
    <row r="39" spans="1:14" s="83" customFormat="1" ht="40.5" customHeight="1">
      <c r="A39" s="132">
        <v>3364460000251</v>
      </c>
      <c r="B39" s="26">
        <v>473000</v>
      </c>
      <c r="C39" s="19" t="s">
        <v>29</v>
      </c>
      <c r="D39" s="22">
        <f>L39</f>
        <v>4.9901499999999999</v>
      </c>
      <c r="E39" s="235"/>
      <c r="F39" s="137">
        <f>E39*D39</f>
        <v>0</v>
      </c>
      <c r="G39" s="60"/>
      <c r="H39" s="60"/>
      <c r="I39" s="60"/>
      <c r="J39" s="84"/>
      <c r="K39" s="125">
        <v>4.7300000000000004</v>
      </c>
      <c r="L39" s="125">
        <f t="shared" si="2"/>
        <v>4.9901499999999999</v>
      </c>
      <c r="M39" s="166"/>
      <c r="N39" s="166"/>
    </row>
    <row r="40" spans="1:14" s="4" customFormat="1" ht="28.5">
      <c r="A40" s="261" t="s">
        <v>5</v>
      </c>
      <c r="B40" s="262"/>
      <c r="C40" s="262"/>
      <c r="D40" s="262"/>
      <c r="E40" s="262"/>
      <c r="F40" s="262"/>
      <c r="G40" s="262"/>
      <c r="H40" s="262"/>
      <c r="I40" s="262"/>
      <c r="J40" s="263"/>
      <c r="K40" s="117"/>
      <c r="L40" s="117">
        <f t="shared" si="2"/>
        <v>0</v>
      </c>
      <c r="M40" s="170"/>
      <c r="N40" s="170"/>
    </row>
    <row r="41" spans="1:14" s="4" customFormat="1" ht="22.5" customHeight="1">
      <c r="A41" s="254" t="s">
        <v>85</v>
      </c>
      <c r="B41" s="255"/>
      <c r="C41" s="255"/>
      <c r="D41" s="255"/>
      <c r="E41" s="255"/>
      <c r="F41" s="255"/>
      <c r="G41" s="61"/>
      <c r="H41" s="60"/>
      <c r="I41" s="60"/>
      <c r="J41" s="58"/>
      <c r="K41" s="117"/>
      <c r="L41" s="117">
        <f t="shared" si="2"/>
        <v>0</v>
      </c>
      <c r="M41" s="170"/>
      <c r="N41" s="170"/>
    </row>
    <row r="42" spans="1:14" s="83" customFormat="1" ht="40.5" customHeight="1">
      <c r="A42" s="93">
        <v>3261415100052</v>
      </c>
      <c r="B42" s="19">
        <v>510005</v>
      </c>
      <c r="C42" s="19" t="s">
        <v>170</v>
      </c>
      <c r="D42" s="22">
        <f>L42</f>
        <v>6.9840999999999998</v>
      </c>
      <c r="E42" s="235"/>
      <c r="F42" s="22">
        <f>E42*D42</f>
        <v>0</v>
      </c>
      <c r="G42" s="60"/>
      <c r="H42" s="60"/>
      <c r="I42" s="60"/>
      <c r="J42" s="84"/>
      <c r="K42" s="125">
        <v>6.62</v>
      </c>
      <c r="L42" s="125">
        <f t="shared" si="2"/>
        <v>6.9840999999999998</v>
      </c>
      <c r="M42" s="166"/>
      <c r="N42" s="166"/>
    </row>
    <row r="43" spans="1:14" s="83" customFormat="1" ht="40.5" customHeight="1">
      <c r="A43" s="93">
        <v>3261415100038</v>
      </c>
      <c r="B43" s="19">
        <v>510003</v>
      </c>
      <c r="C43" s="19" t="s">
        <v>18</v>
      </c>
      <c r="D43" s="22">
        <f t="shared" ref="D43:D47" si="9">L43</f>
        <v>12.522849999999998</v>
      </c>
      <c r="E43" s="235"/>
      <c r="F43" s="22">
        <f t="shared" ref="F43:F47" si="10">E43*D43</f>
        <v>0</v>
      </c>
      <c r="G43" s="62"/>
      <c r="H43" s="62"/>
      <c r="I43" s="62"/>
      <c r="J43" s="84"/>
      <c r="K43" s="125">
        <v>11.87</v>
      </c>
      <c r="L43" s="125">
        <f t="shared" si="2"/>
        <v>12.522849999999998</v>
      </c>
      <c r="M43" s="166"/>
      <c r="N43" s="166"/>
    </row>
    <row r="44" spans="1:14" s="83" customFormat="1" ht="40.5" customHeight="1">
      <c r="A44" s="93">
        <v>3261415100014</v>
      </c>
      <c r="B44" s="19">
        <v>510001</v>
      </c>
      <c r="C44" s="19" t="s">
        <v>184</v>
      </c>
      <c r="D44" s="22">
        <f t="shared" si="9"/>
        <v>16.584599999999998</v>
      </c>
      <c r="E44" s="235"/>
      <c r="F44" s="22">
        <f t="shared" si="10"/>
        <v>0</v>
      </c>
      <c r="G44" s="62"/>
      <c r="H44" s="62"/>
      <c r="I44" s="62"/>
      <c r="J44" s="84"/>
      <c r="K44" s="125">
        <v>15.72</v>
      </c>
      <c r="L44" s="125">
        <f t="shared" si="2"/>
        <v>16.584599999999998</v>
      </c>
      <c r="M44" s="166"/>
      <c r="N44" s="166"/>
    </row>
    <row r="45" spans="1:14" s="83" customFormat="1" ht="40.5" customHeight="1">
      <c r="A45" s="93">
        <v>3261415100106</v>
      </c>
      <c r="B45" s="19">
        <v>510010</v>
      </c>
      <c r="C45" s="29" t="s">
        <v>77</v>
      </c>
      <c r="D45" s="22">
        <f t="shared" si="9"/>
        <v>22.788</v>
      </c>
      <c r="E45" s="235"/>
      <c r="F45" s="22">
        <f t="shared" si="10"/>
        <v>0</v>
      </c>
      <c r="G45" s="60"/>
      <c r="H45" s="60"/>
      <c r="I45" s="60"/>
      <c r="J45" s="84"/>
      <c r="K45" s="125">
        <v>21.6</v>
      </c>
      <c r="L45" s="125">
        <f t="shared" si="2"/>
        <v>22.788</v>
      </c>
      <c r="M45" s="166"/>
      <c r="N45" s="166"/>
    </row>
    <row r="46" spans="1:14" s="83" customFormat="1" ht="40.5" customHeight="1">
      <c r="A46" s="93">
        <v>3261415100076</v>
      </c>
      <c r="B46" s="19">
        <v>510007</v>
      </c>
      <c r="C46" s="19" t="s">
        <v>19</v>
      </c>
      <c r="D46" s="22">
        <f t="shared" si="9"/>
        <v>45.491599999999991</v>
      </c>
      <c r="E46" s="235"/>
      <c r="F46" s="22">
        <f t="shared" si="10"/>
        <v>0</v>
      </c>
      <c r="G46" s="60"/>
      <c r="H46" s="60"/>
      <c r="I46" s="60"/>
      <c r="J46" s="84"/>
      <c r="K46" s="125">
        <v>43.12</v>
      </c>
      <c r="L46" s="125">
        <f t="shared" si="2"/>
        <v>45.491599999999991</v>
      </c>
      <c r="M46" s="166"/>
      <c r="N46" s="166"/>
    </row>
    <row r="47" spans="1:14" s="83" customFormat="1" ht="40.5" customHeight="1">
      <c r="A47" s="93">
        <v>3261415100083</v>
      </c>
      <c r="B47" s="19">
        <v>510008</v>
      </c>
      <c r="C47" s="19" t="s">
        <v>20</v>
      </c>
      <c r="D47" s="22">
        <f t="shared" si="9"/>
        <v>108.7072</v>
      </c>
      <c r="E47" s="235"/>
      <c r="F47" s="22">
        <f t="shared" si="10"/>
        <v>0</v>
      </c>
      <c r="G47" s="60"/>
      <c r="H47" s="60"/>
      <c r="I47" s="60"/>
      <c r="J47" s="84"/>
      <c r="K47" s="125">
        <v>103.04</v>
      </c>
      <c r="L47" s="125">
        <f t="shared" si="2"/>
        <v>108.7072</v>
      </c>
      <c r="M47" s="166"/>
      <c r="N47" s="166"/>
    </row>
    <row r="48" spans="1:14" ht="21">
      <c r="A48" s="254" t="s">
        <v>83</v>
      </c>
      <c r="B48" s="255"/>
      <c r="C48" s="255"/>
      <c r="D48" s="255"/>
      <c r="E48" s="255"/>
      <c r="F48" s="255"/>
      <c r="G48"/>
      <c r="H48"/>
      <c r="I48"/>
      <c r="J48" s="56"/>
      <c r="L48" s="117">
        <f t="shared" si="2"/>
        <v>0</v>
      </c>
    </row>
    <row r="49" spans="1:14" s="83" customFormat="1" ht="40.5" customHeight="1">
      <c r="A49" s="36">
        <v>3261415500036</v>
      </c>
      <c r="B49" s="37">
        <v>550003</v>
      </c>
      <c r="C49" s="37" t="s">
        <v>82</v>
      </c>
      <c r="D49" s="40">
        <f>L49</f>
        <v>13.32465</v>
      </c>
      <c r="E49" s="231"/>
      <c r="F49" s="40">
        <f>E49*D49</f>
        <v>0</v>
      </c>
      <c r="G49" s="60"/>
      <c r="H49" s="60"/>
      <c r="I49" s="60"/>
      <c r="J49" s="84"/>
      <c r="K49" s="125">
        <v>12.63</v>
      </c>
      <c r="L49" s="125">
        <f t="shared" si="2"/>
        <v>13.32465</v>
      </c>
      <c r="M49" s="166"/>
      <c r="N49" s="166"/>
    </row>
    <row r="50" spans="1:14" s="89" customFormat="1" ht="40.5" customHeight="1">
      <c r="A50" s="93">
        <v>3261415500067</v>
      </c>
      <c r="B50" s="19">
        <v>550006</v>
      </c>
      <c r="C50" s="128" t="s">
        <v>78</v>
      </c>
      <c r="D50" s="40">
        <f t="shared" ref="D50:D53" si="11">L50</f>
        <v>12.870999999999999</v>
      </c>
      <c r="E50" s="231"/>
      <c r="F50" s="40">
        <f t="shared" ref="F50:F53" si="12">E50*D50</f>
        <v>0</v>
      </c>
      <c r="J50" s="90"/>
      <c r="K50" s="125">
        <v>12.2</v>
      </c>
      <c r="L50" s="125">
        <f t="shared" si="2"/>
        <v>12.870999999999999</v>
      </c>
      <c r="M50" s="171"/>
      <c r="N50" s="171"/>
    </row>
    <row r="51" spans="1:14" s="83" customFormat="1" ht="40.5" customHeight="1">
      <c r="A51" s="93">
        <v>3261415500074</v>
      </c>
      <c r="B51" s="19">
        <v>550007</v>
      </c>
      <c r="C51" s="128" t="s">
        <v>79</v>
      </c>
      <c r="D51" s="40">
        <f t="shared" si="11"/>
        <v>14.558999999999999</v>
      </c>
      <c r="E51" s="231"/>
      <c r="F51" s="40">
        <f t="shared" si="12"/>
        <v>0</v>
      </c>
      <c r="G51" s="60"/>
      <c r="H51" s="60"/>
      <c r="I51" s="60"/>
      <c r="J51" s="84"/>
      <c r="K51" s="125">
        <v>13.8</v>
      </c>
      <c r="L51" s="125">
        <f t="shared" si="2"/>
        <v>14.558999999999999</v>
      </c>
      <c r="M51" s="166"/>
      <c r="N51" s="166"/>
    </row>
    <row r="52" spans="1:14" s="83" customFormat="1" ht="40.5" customHeight="1">
      <c r="A52" s="93">
        <v>3261415500081</v>
      </c>
      <c r="B52" s="19">
        <v>550008</v>
      </c>
      <c r="C52" s="128" t="s">
        <v>80</v>
      </c>
      <c r="D52" s="40">
        <f t="shared" si="11"/>
        <v>12.5334</v>
      </c>
      <c r="E52" s="231"/>
      <c r="F52" s="40">
        <f t="shared" si="12"/>
        <v>0</v>
      </c>
      <c r="G52" s="82"/>
      <c r="H52" s="82"/>
      <c r="I52" s="82"/>
      <c r="J52" s="84"/>
      <c r="K52" s="125">
        <v>11.88</v>
      </c>
      <c r="L52" s="125">
        <f t="shared" si="2"/>
        <v>12.5334</v>
      </c>
      <c r="M52" s="166"/>
      <c r="N52" s="166"/>
    </row>
    <row r="53" spans="1:14" s="83" customFormat="1" ht="40.5" customHeight="1">
      <c r="A53" s="93">
        <v>3261415500050</v>
      </c>
      <c r="B53" s="19">
        <v>550005</v>
      </c>
      <c r="C53" s="37" t="s">
        <v>114</v>
      </c>
      <c r="D53" s="40">
        <f t="shared" si="11"/>
        <v>70.104749999999996</v>
      </c>
      <c r="E53" s="231"/>
      <c r="F53" s="40">
        <f t="shared" si="12"/>
        <v>0</v>
      </c>
      <c r="G53" s="82"/>
      <c r="H53" s="82"/>
      <c r="I53" s="82"/>
      <c r="J53" s="84"/>
      <c r="K53" s="125">
        <v>66.45</v>
      </c>
      <c r="L53" s="125">
        <f t="shared" si="2"/>
        <v>70.104749999999996</v>
      </c>
      <c r="M53" s="166"/>
      <c r="N53" s="166"/>
    </row>
    <row r="54" spans="1:14" s="5" customFormat="1" ht="24.75" customHeight="1">
      <c r="A54" s="266" t="s">
        <v>22</v>
      </c>
      <c r="B54" s="267"/>
      <c r="C54" s="267"/>
      <c r="D54" s="267"/>
      <c r="E54" s="267"/>
      <c r="F54" s="267"/>
      <c r="G54" s="60"/>
      <c r="H54" s="60"/>
      <c r="I54" s="60"/>
      <c r="J54" s="59"/>
      <c r="K54" s="117"/>
      <c r="L54" s="117">
        <f t="shared" si="2"/>
        <v>0</v>
      </c>
      <c r="M54" s="172"/>
      <c r="N54" s="172"/>
    </row>
    <row r="55" spans="1:14" s="83" customFormat="1" ht="40.5" customHeight="1">
      <c r="A55" s="93">
        <v>3261415500012</v>
      </c>
      <c r="B55" s="37">
        <v>550001</v>
      </c>
      <c r="C55" s="37" t="s">
        <v>21</v>
      </c>
      <c r="D55" s="40">
        <f>L55</f>
        <v>11.742150000000001</v>
      </c>
      <c r="E55" s="231"/>
      <c r="F55" s="40">
        <f>E55*D55</f>
        <v>0</v>
      </c>
      <c r="G55" s="82"/>
      <c r="H55" s="82"/>
      <c r="I55" s="82"/>
      <c r="J55" s="84"/>
      <c r="K55" s="125">
        <v>11.13</v>
      </c>
      <c r="L55" s="125">
        <f t="shared" si="2"/>
        <v>11.742150000000001</v>
      </c>
      <c r="M55" s="166"/>
      <c r="N55" s="166"/>
    </row>
    <row r="56" spans="1:14" s="83" customFormat="1" ht="40.5" customHeight="1">
      <c r="A56" s="93">
        <v>3261415500029</v>
      </c>
      <c r="B56" s="37">
        <v>550002</v>
      </c>
      <c r="C56" s="37" t="s">
        <v>115</v>
      </c>
      <c r="D56" s="40">
        <f>L56</f>
        <v>89.516749999999988</v>
      </c>
      <c r="E56" s="231"/>
      <c r="F56" s="40">
        <f>E56*D56</f>
        <v>0</v>
      </c>
      <c r="G56" s="82"/>
      <c r="H56" s="82"/>
      <c r="I56" s="82"/>
      <c r="J56" s="84"/>
      <c r="K56" s="125">
        <v>84.85</v>
      </c>
      <c r="L56" s="125">
        <f t="shared" si="2"/>
        <v>89.516749999999988</v>
      </c>
      <c r="M56" s="166"/>
      <c r="N56" s="166"/>
    </row>
    <row r="57" spans="1:14" s="5" customFormat="1" ht="27" customHeight="1">
      <c r="A57" s="264" t="s">
        <v>7</v>
      </c>
      <c r="B57" s="265"/>
      <c r="C57" s="265"/>
      <c r="D57" s="265"/>
      <c r="E57" s="265"/>
      <c r="F57" s="265"/>
      <c r="I57" s="60"/>
      <c r="J57" s="59"/>
      <c r="K57" s="117"/>
      <c r="L57" s="117">
        <f t="shared" si="2"/>
        <v>0</v>
      </c>
      <c r="M57" s="172"/>
      <c r="N57" s="172"/>
    </row>
    <row r="58" spans="1:14" s="83" customFormat="1" ht="40.5" customHeight="1">
      <c r="A58" s="93">
        <v>3261415100809</v>
      </c>
      <c r="B58" s="19">
        <v>525020</v>
      </c>
      <c r="C58" s="19" t="s">
        <v>6</v>
      </c>
      <c r="D58" s="22">
        <f>L58</f>
        <v>7.0368499999999994</v>
      </c>
      <c r="E58" s="235"/>
      <c r="F58" s="22">
        <f>D58*E58</f>
        <v>0</v>
      </c>
      <c r="G58" s="82"/>
      <c r="H58" s="82"/>
      <c r="I58" s="82"/>
      <c r="J58" s="84"/>
      <c r="K58" s="125">
        <v>6.67</v>
      </c>
      <c r="L58" s="125">
        <f t="shared" si="2"/>
        <v>7.0368499999999994</v>
      </c>
      <c r="M58" s="166"/>
      <c r="N58" s="166"/>
    </row>
    <row r="59" spans="1:14" s="83" customFormat="1" ht="40.5" customHeight="1">
      <c r="A59" s="327">
        <v>3261415250306</v>
      </c>
      <c r="B59" s="328">
        <v>525030</v>
      </c>
      <c r="C59" s="328" t="s">
        <v>8</v>
      </c>
      <c r="D59" s="329">
        <f>L59</f>
        <v>19.00055</v>
      </c>
      <c r="E59" s="235"/>
      <c r="F59" s="22">
        <f>D59*E59</f>
        <v>0</v>
      </c>
      <c r="G59" s="82"/>
      <c r="H59" s="82"/>
      <c r="I59" s="82"/>
      <c r="J59" s="84"/>
      <c r="K59" s="125">
        <v>18.010000000000002</v>
      </c>
      <c r="L59" s="125">
        <f t="shared" si="2"/>
        <v>19.00055</v>
      </c>
      <c r="M59" s="166"/>
      <c r="N59" s="166"/>
    </row>
    <row r="60" spans="1:14" s="4" customFormat="1" ht="31.5" customHeight="1">
      <c r="A60" s="254" t="s">
        <v>9</v>
      </c>
      <c r="B60" s="255"/>
      <c r="C60" s="255"/>
      <c r="D60" s="255"/>
      <c r="E60" s="255"/>
      <c r="F60" s="255"/>
      <c r="G60" s="57"/>
      <c r="H60" s="57"/>
      <c r="I60" s="57"/>
      <c r="J60" s="58"/>
      <c r="K60" s="117"/>
      <c r="L60" s="117">
        <f t="shared" si="2"/>
        <v>0</v>
      </c>
      <c r="M60" s="170"/>
      <c r="N60" s="170"/>
    </row>
    <row r="61" spans="1:14" s="83" customFormat="1" ht="40.5" customHeight="1">
      <c r="A61" s="38">
        <v>3261415350105</v>
      </c>
      <c r="B61" s="18">
        <v>535010</v>
      </c>
      <c r="C61" s="19" t="s">
        <v>10</v>
      </c>
      <c r="D61" s="22">
        <f>L61</f>
        <v>6.0979000000000001</v>
      </c>
      <c r="E61" s="235"/>
      <c r="F61" s="22">
        <f>D61*E61</f>
        <v>0</v>
      </c>
      <c r="G61" s="92"/>
      <c r="H61" s="82"/>
      <c r="I61" s="82"/>
      <c r="J61" s="84"/>
      <c r="K61" s="125">
        <v>5.78</v>
      </c>
      <c r="L61" s="125">
        <f t="shared" si="2"/>
        <v>6.0979000000000001</v>
      </c>
      <c r="M61" s="166"/>
      <c r="N61" s="166"/>
    </row>
    <row r="62" spans="1:14" s="83" customFormat="1" ht="40.5" customHeight="1" thickBot="1">
      <c r="A62" s="38">
        <v>3261415350402</v>
      </c>
      <c r="B62" s="29">
        <v>535040</v>
      </c>
      <c r="C62" s="126" t="s">
        <v>11</v>
      </c>
      <c r="D62" s="127">
        <f>L62</f>
        <v>26.258949999999999</v>
      </c>
      <c r="E62" s="236"/>
      <c r="F62" s="127">
        <f>E62*D62</f>
        <v>0</v>
      </c>
      <c r="G62" s="92"/>
      <c r="H62" s="82"/>
      <c r="I62" s="82"/>
      <c r="J62" s="84"/>
      <c r="K62" s="125">
        <v>24.89</v>
      </c>
      <c r="L62" s="125">
        <f t="shared" si="2"/>
        <v>26.258949999999999</v>
      </c>
      <c r="M62" s="166"/>
      <c r="N62" s="166"/>
    </row>
    <row r="63" spans="1:14" s="12" customFormat="1" ht="29.25" thickBot="1">
      <c r="A63" s="63"/>
      <c r="B63" s="64"/>
      <c r="C63" s="259" t="s">
        <v>148</v>
      </c>
      <c r="D63" s="260"/>
      <c r="E63" s="13"/>
      <c r="F63" s="14">
        <f>SUM(F18:F62)</f>
        <v>0</v>
      </c>
      <c r="G63" s="65"/>
      <c r="H63" s="65"/>
      <c r="I63" s="65"/>
      <c r="J63" s="66"/>
      <c r="K63" s="117"/>
      <c r="L63" s="117"/>
      <c r="M63" s="173"/>
      <c r="N63" s="173"/>
    </row>
    <row r="64" spans="1:14">
      <c r="A64" s="67"/>
      <c r="B64" s="2"/>
      <c r="C64" s="2"/>
      <c r="D64" s="68"/>
      <c r="E64" s="68"/>
      <c r="F64" s="69"/>
      <c r="J64" s="56"/>
    </row>
    <row r="65" spans="1:10">
      <c r="A65" s="70"/>
      <c r="F65" s="71"/>
      <c r="J65" s="56"/>
    </row>
    <row r="66" spans="1:10">
      <c r="A66" s="70"/>
      <c r="F66" s="71"/>
      <c r="J66" s="56"/>
    </row>
    <row r="67" spans="1:10" ht="19.5" thickBot="1">
      <c r="A67" s="72"/>
      <c r="B67" s="73"/>
      <c r="C67" s="73"/>
      <c r="D67" s="74"/>
      <c r="E67" s="74"/>
      <c r="F67" s="75"/>
      <c r="G67" s="73"/>
      <c r="H67" s="73"/>
      <c r="I67" s="73"/>
      <c r="J67" s="76"/>
    </row>
    <row r="81" spans="1:10" ht="16.5" customHeight="1">
      <c r="A81" s="9"/>
      <c r="B81" s="9"/>
      <c r="C81" s="9"/>
      <c r="D81" s="9"/>
      <c r="E81" s="9"/>
      <c r="F81" s="10"/>
      <c r="G81" s="9"/>
      <c r="H81" s="9"/>
      <c r="I81" s="9"/>
      <c r="J81" s="9"/>
    </row>
    <row r="82" spans="1:10">
      <c r="A82" s="9"/>
      <c r="B82" s="9"/>
      <c r="C82" s="9"/>
      <c r="D82" s="9"/>
      <c r="E82" s="9"/>
      <c r="F82" s="10"/>
      <c r="G82" s="9"/>
      <c r="H82" s="9"/>
      <c r="I82" s="9"/>
      <c r="J82" s="9"/>
    </row>
  </sheetData>
  <sheetProtection algorithmName="SHA-512" hashValue="194j9hFouIumnzqxOhjqxoQLdmCdD3SqKGRDsndXC4x7DdfMltUtCjOcOSnhPXLpHIO+mPnYjq6F0OIpRch4Hg==" saltValue="hWkvO+iVM2xLEeFEDoU9Qw==" spinCount="100000" sheet="1" objects="1" scenarios="1" formatColumns="0" selectLockedCells="1"/>
  <mergeCells count="18">
    <mergeCell ref="C63:D63"/>
    <mergeCell ref="A15:J15"/>
    <mergeCell ref="A16:F16"/>
    <mergeCell ref="A37:F37"/>
    <mergeCell ref="A40:J40"/>
    <mergeCell ref="A41:F41"/>
    <mergeCell ref="A57:F57"/>
    <mergeCell ref="A48:F48"/>
    <mergeCell ref="A54:F54"/>
    <mergeCell ref="A60:F60"/>
    <mergeCell ref="A33:F33"/>
    <mergeCell ref="D8:G8"/>
    <mergeCell ref="D9:G9"/>
    <mergeCell ref="D10:G10"/>
    <mergeCell ref="A29:F29"/>
    <mergeCell ref="A24:F24"/>
    <mergeCell ref="A11:J14"/>
    <mergeCell ref="A8:C10"/>
  </mergeCells>
  <printOptions horizontalCentered="1" verticalCentered="1"/>
  <pageMargins left="0.23622047244094491" right="0.16770833333333332" top="7.256944444444445E-2" bottom="0" header="0.31496062992125984" footer="0.19685039370078741"/>
  <pageSetup paperSize="9" scale="3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64CAF-1C25-4F90-86DB-E96C367DD7EA}">
  <sheetPr>
    <pageSetUpPr fitToPage="1"/>
  </sheetPr>
  <dimension ref="A1:M60"/>
  <sheetViews>
    <sheetView view="pageLayout" topLeftCell="A43" zoomScale="60" zoomScaleNormal="100" zoomScalePageLayoutView="60" workbookViewId="0">
      <selection activeCell="A26" sqref="A26:XFD26"/>
    </sheetView>
  </sheetViews>
  <sheetFormatPr baseColWidth="10" defaultRowHeight="18.75"/>
  <cols>
    <col min="1" max="1" width="25" style="6" customWidth="1"/>
    <col min="2" max="2" width="16.7109375" style="7" customWidth="1"/>
    <col min="3" max="3" width="79" style="7" customWidth="1"/>
    <col min="4" max="4" width="14.85546875" style="7" customWidth="1"/>
    <col min="5" max="5" width="17.5703125" style="16" customWidth="1"/>
    <col min="6" max="6" width="20.140625" style="11" customWidth="1"/>
    <col min="7" max="7" width="13.140625" style="7" customWidth="1"/>
    <col min="8" max="8" width="19.140625" style="7" customWidth="1"/>
    <col min="9" max="9" width="13.140625" style="7" customWidth="1"/>
    <col min="12" max="12" width="15.42578125" style="117" customWidth="1"/>
    <col min="13" max="13" width="16.28515625" style="117" bestFit="1" customWidth="1"/>
    <col min="15" max="15" width="20.42578125" bestFit="1" customWidth="1"/>
    <col min="16" max="16" width="11.5703125" bestFit="1" customWidth="1"/>
    <col min="18" max="19" width="11.5703125" bestFit="1" customWidth="1"/>
  </cols>
  <sheetData>
    <row r="1" spans="1:13" ht="15" customHeight="1">
      <c r="A1" s="146" t="s">
        <v>181</v>
      </c>
      <c r="B1" s="147"/>
      <c r="C1" s="147"/>
      <c r="D1" s="147"/>
      <c r="E1" s="147"/>
      <c r="F1" s="147"/>
      <c r="G1" s="147"/>
      <c r="H1" s="147"/>
      <c r="I1" s="147"/>
      <c r="J1" s="147"/>
      <c r="K1" s="148"/>
    </row>
    <row r="2" spans="1:13" ht="15" customHeight="1">
      <c r="A2" s="149"/>
      <c r="B2" s="145"/>
      <c r="C2" s="145"/>
      <c r="D2" s="145"/>
      <c r="E2" s="145"/>
      <c r="F2" s="145"/>
      <c r="G2" s="145"/>
      <c r="H2" s="145"/>
      <c r="I2" s="145"/>
      <c r="J2" s="145"/>
      <c r="K2" s="150"/>
    </row>
    <row r="3" spans="1:13" ht="15" customHeight="1">
      <c r="A3" s="149"/>
      <c r="B3" s="145"/>
      <c r="C3" s="145"/>
      <c r="D3" s="145"/>
      <c r="E3" s="145"/>
      <c r="F3" s="145"/>
      <c r="G3" s="145"/>
      <c r="H3" s="145"/>
      <c r="I3" s="145"/>
      <c r="J3" s="145"/>
      <c r="K3" s="150"/>
    </row>
    <row r="4" spans="1:13" ht="15" customHeight="1">
      <c r="A4" s="149"/>
      <c r="B4" s="145"/>
      <c r="C4" s="145"/>
      <c r="D4" s="145"/>
      <c r="E4" s="145"/>
      <c r="F4" s="145"/>
      <c r="G4" s="145"/>
      <c r="H4" s="145"/>
      <c r="I4" s="145"/>
      <c r="J4" s="145"/>
      <c r="K4" s="150"/>
    </row>
    <row r="5" spans="1:13" ht="15" customHeight="1">
      <c r="A5" s="149"/>
      <c r="B5" s="145"/>
      <c r="C5" s="145"/>
      <c r="D5" s="145"/>
      <c r="E5" s="145"/>
      <c r="F5" s="145"/>
      <c r="G5" s="145"/>
      <c r="H5" s="145"/>
      <c r="I5" s="145"/>
      <c r="J5" s="145"/>
      <c r="K5" s="150"/>
    </row>
    <row r="6" spans="1:13" ht="15" customHeight="1">
      <c r="A6" s="149"/>
      <c r="B6" s="145"/>
      <c r="C6" s="145"/>
      <c r="D6" s="145"/>
      <c r="E6" s="145"/>
      <c r="F6" s="145"/>
      <c r="G6" s="145"/>
      <c r="H6" s="145"/>
      <c r="I6" s="145"/>
      <c r="J6" s="145"/>
      <c r="K6" s="150"/>
    </row>
    <row r="7" spans="1:13" s="1" customFormat="1" ht="81.75" customHeight="1" thickBot="1">
      <c r="A7" s="163"/>
      <c r="B7" s="164"/>
      <c r="C7" s="164"/>
      <c r="D7" s="164"/>
      <c r="E7" s="164"/>
      <c r="F7" s="164"/>
      <c r="G7" s="164"/>
      <c r="H7" s="164"/>
      <c r="I7" s="164"/>
      <c r="J7" s="164"/>
      <c r="K7" s="165"/>
      <c r="L7" s="118"/>
      <c r="M7" s="118"/>
    </row>
    <row r="8" spans="1:13" ht="57" customHeight="1">
      <c r="A8" s="275" t="s">
        <v>178</v>
      </c>
      <c r="B8" s="276"/>
      <c r="C8" s="276"/>
      <c r="D8" s="276"/>
      <c r="E8" s="276"/>
      <c r="F8" s="276"/>
      <c r="G8" s="276"/>
      <c r="H8" s="276"/>
      <c r="I8" s="276"/>
      <c r="J8" s="276"/>
      <c r="K8" s="56"/>
    </row>
    <row r="9" spans="1:13" ht="46.5" customHeight="1">
      <c r="A9" s="275"/>
      <c r="B9" s="276"/>
      <c r="C9" s="276"/>
      <c r="D9" s="276"/>
      <c r="E9" s="276"/>
      <c r="F9" s="276"/>
      <c r="G9" s="276"/>
      <c r="H9" s="276"/>
      <c r="I9" s="276"/>
      <c r="J9" s="276"/>
      <c r="K9" s="56"/>
    </row>
    <row r="10" spans="1:13" s="124" customFormat="1" ht="36" customHeight="1">
      <c r="A10" s="272" t="s">
        <v>12</v>
      </c>
      <c r="B10" s="273"/>
      <c r="C10" s="273"/>
      <c r="D10" s="273"/>
      <c r="E10" s="273"/>
      <c r="F10" s="273"/>
      <c r="G10" s="273"/>
      <c r="H10" s="273"/>
      <c r="I10" s="273"/>
      <c r="J10" s="273"/>
      <c r="K10" s="274"/>
      <c r="L10" s="123"/>
      <c r="M10" s="123"/>
    </row>
    <row r="11" spans="1:13" ht="29.25" customHeight="1">
      <c r="A11" s="254" t="s">
        <v>13</v>
      </c>
      <c r="B11" s="255"/>
      <c r="C11" s="255"/>
      <c r="D11" s="255"/>
      <c r="E11" s="255"/>
      <c r="F11" s="255"/>
      <c r="G11" s="82"/>
      <c r="H11" s="82"/>
      <c r="I11" s="82"/>
      <c r="J11" s="83"/>
      <c r="K11" s="84"/>
    </row>
    <row r="12" spans="1:13" ht="28.5" customHeight="1">
      <c r="A12" s="85" t="s">
        <v>84</v>
      </c>
      <c r="B12" s="21" t="s">
        <v>3</v>
      </c>
      <c r="C12" s="21" t="s">
        <v>4</v>
      </c>
      <c r="D12" s="21" t="s">
        <v>143</v>
      </c>
      <c r="E12" s="42" t="s">
        <v>144</v>
      </c>
      <c r="F12" s="43" t="s">
        <v>147</v>
      </c>
      <c r="G12" s="86"/>
      <c r="H12" s="86"/>
      <c r="I12" s="86"/>
      <c r="J12" s="86"/>
      <c r="K12" s="87"/>
      <c r="L12" s="117" t="s">
        <v>166</v>
      </c>
      <c r="M12" s="117" t="s">
        <v>167</v>
      </c>
    </row>
    <row r="13" spans="1:13" ht="32.25" customHeight="1">
      <c r="A13" s="36">
        <v>3261414755130</v>
      </c>
      <c r="B13" s="37">
        <v>475513</v>
      </c>
      <c r="C13" s="37" t="s">
        <v>159</v>
      </c>
      <c r="D13" s="40">
        <f>M13</f>
        <v>3.3443499999999999</v>
      </c>
      <c r="E13" s="237"/>
      <c r="F13" s="40">
        <f>E13*D13</f>
        <v>0</v>
      </c>
      <c r="G13" s="82"/>
      <c r="H13" s="82"/>
      <c r="I13" s="82"/>
      <c r="J13" s="83"/>
      <c r="K13" s="84"/>
      <c r="L13" s="117">
        <v>3.17</v>
      </c>
      <c r="M13" s="117">
        <f>'Tartinables Bio et Cosm'!L13*1.055</f>
        <v>3.3443499999999999</v>
      </c>
    </row>
    <row r="14" spans="1:13" ht="32.25" customHeight="1">
      <c r="A14" s="36">
        <v>3261414755147</v>
      </c>
      <c r="B14" s="37">
        <v>475514</v>
      </c>
      <c r="C14" s="37" t="s">
        <v>14</v>
      </c>
      <c r="D14" s="40">
        <f t="shared" ref="D14:D21" si="0">M14</f>
        <v>5.4016000000000002</v>
      </c>
      <c r="E14" s="237"/>
      <c r="F14" s="40">
        <f t="shared" ref="F14:F21" si="1">E14*D14</f>
        <v>0</v>
      </c>
      <c r="G14" s="82"/>
      <c r="H14" s="82"/>
      <c r="I14" s="82"/>
      <c r="J14" s="83"/>
      <c r="K14" s="84"/>
      <c r="L14" s="117">
        <v>5.12</v>
      </c>
      <c r="M14" s="117">
        <f>'Tartinables Bio et Cosm'!L14*1.055</f>
        <v>5.4016000000000002</v>
      </c>
    </row>
    <row r="15" spans="1:13" ht="32.25" customHeight="1">
      <c r="A15" s="36">
        <v>3261414755154</v>
      </c>
      <c r="B15" s="37">
        <v>475515</v>
      </c>
      <c r="C15" s="37" t="s">
        <v>23</v>
      </c>
      <c r="D15" s="40">
        <f t="shared" si="0"/>
        <v>20.076650000000001</v>
      </c>
      <c r="E15" s="237"/>
      <c r="F15" s="40">
        <f t="shared" si="1"/>
        <v>0</v>
      </c>
      <c r="G15" s="82"/>
      <c r="H15" s="82"/>
      <c r="I15" s="82"/>
      <c r="J15" s="83"/>
      <c r="K15" s="84"/>
      <c r="L15" s="117">
        <v>19.03</v>
      </c>
      <c r="M15" s="117">
        <f>'Tartinables Bio et Cosm'!L15*1.055</f>
        <v>20.076650000000001</v>
      </c>
    </row>
    <row r="16" spans="1:13" ht="32.25" customHeight="1">
      <c r="A16" s="36">
        <v>3261414755017</v>
      </c>
      <c r="B16" s="37">
        <v>475501</v>
      </c>
      <c r="C16" s="37" t="s">
        <v>15</v>
      </c>
      <c r="D16" s="40">
        <f t="shared" si="0"/>
        <v>3.3443499999999999</v>
      </c>
      <c r="E16" s="237"/>
      <c r="F16" s="40">
        <f t="shared" si="1"/>
        <v>0</v>
      </c>
      <c r="G16" s="82"/>
      <c r="H16" s="82"/>
      <c r="I16" s="82"/>
      <c r="J16" s="83"/>
      <c r="K16" s="84"/>
      <c r="L16" s="117">
        <v>3.17</v>
      </c>
      <c r="M16" s="117">
        <f>'Tartinables Bio et Cosm'!L16*1.055</f>
        <v>3.3443499999999999</v>
      </c>
    </row>
    <row r="17" spans="1:13" ht="32.25" customHeight="1">
      <c r="A17" s="36">
        <v>3261414755024</v>
      </c>
      <c r="B17" s="37">
        <v>475502</v>
      </c>
      <c r="C17" s="37" t="s">
        <v>160</v>
      </c>
      <c r="D17" s="40">
        <f t="shared" si="0"/>
        <v>5.4016000000000002</v>
      </c>
      <c r="E17" s="237"/>
      <c r="F17" s="40">
        <f t="shared" si="1"/>
        <v>0</v>
      </c>
      <c r="G17" s="82"/>
      <c r="H17" s="82"/>
      <c r="I17" s="82"/>
      <c r="J17" s="83"/>
      <c r="K17" s="84"/>
      <c r="L17" s="117">
        <v>5.12</v>
      </c>
      <c r="M17" s="117">
        <f>'Tartinables Bio et Cosm'!L17*1.055</f>
        <v>5.4016000000000002</v>
      </c>
    </row>
    <row r="18" spans="1:13" ht="32.25" customHeight="1">
      <c r="A18" s="36">
        <v>3261414755208</v>
      </c>
      <c r="B18" s="37">
        <v>475520</v>
      </c>
      <c r="C18" s="37" t="s">
        <v>161</v>
      </c>
      <c r="D18" s="40">
        <f t="shared" si="0"/>
        <v>20.076650000000001</v>
      </c>
      <c r="E18" s="237"/>
      <c r="F18" s="40">
        <f t="shared" si="1"/>
        <v>0</v>
      </c>
      <c r="G18" s="88"/>
      <c r="H18" s="88"/>
      <c r="I18" s="88"/>
      <c r="J18" s="89"/>
      <c r="K18" s="90"/>
      <c r="L18" s="117">
        <v>19.03</v>
      </c>
      <c r="M18" s="117">
        <f>'Tartinables Bio et Cosm'!L18*1.055</f>
        <v>20.076650000000001</v>
      </c>
    </row>
    <row r="19" spans="1:13" ht="32.25" customHeight="1">
      <c r="A19" s="36">
        <v>3261414755055</v>
      </c>
      <c r="B19" s="37">
        <v>475505</v>
      </c>
      <c r="C19" s="37" t="s">
        <v>162</v>
      </c>
      <c r="D19" s="40">
        <f t="shared" si="0"/>
        <v>3.3443499999999999</v>
      </c>
      <c r="E19" s="237"/>
      <c r="F19" s="40">
        <f t="shared" si="1"/>
        <v>0</v>
      </c>
      <c r="G19" s="60"/>
      <c r="H19" s="60"/>
      <c r="I19" s="60"/>
      <c r="J19" s="83"/>
      <c r="K19" s="84"/>
      <c r="L19" s="117">
        <v>3.17</v>
      </c>
      <c r="M19" s="117">
        <f>'Tartinables Bio et Cosm'!L19*1.055</f>
        <v>3.3443499999999999</v>
      </c>
    </row>
    <row r="20" spans="1:13" ht="32.25" customHeight="1">
      <c r="A20" s="36">
        <v>3261414755062</v>
      </c>
      <c r="B20" s="37">
        <v>475506</v>
      </c>
      <c r="C20" s="37" t="s">
        <v>163</v>
      </c>
      <c r="D20" s="40">
        <f t="shared" si="0"/>
        <v>3.3443499999999999</v>
      </c>
      <c r="E20" s="237"/>
      <c r="F20" s="40">
        <f t="shared" si="1"/>
        <v>0</v>
      </c>
      <c r="G20" s="82"/>
      <c r="H20" s="82"/>
      <c r="I20" s="82"/>
      <c r="J20" s="83"/>
      <c r="K20" s="84"/>
      <c r="L20" s="117">
        <v>3.17</v>
      </c>
      <c r="M20" s="117">
        <f>'Tartinables Bio et Cosm'!L20*1.055</f>
        <v>3.3443499999999999</v>
      </c>
    </row>
    <row r="21" spans="1:13" ht="32.25" customHeight="1">
      <c r="A21" s="36">
        <v>3261414755185</v>
      </c>
      <c r="B21" s="37">
        <v>475518</v>
      </c>
      <c r="C21" s="37" t="s">
        <v>86</v>
      </c>
      <c r="D21" s="40">
        <f t="shared" si="0"/>
        <v>3.3443499999999999</v>
      </c>
      <c r="E21" s="237"/>
      <c r="F21" s="40">
        <f t="shared" si="1"/>
        <v>0</v>
      </c>
      <c r="G21" s="82"/>
      <c r="H21" s="82"/>
      <c r="I21" s="82"/>
      <c r="J21" s="83"/>
      <c r="K21" s="84"/>
      <c r="L21" s="117">
        <v>3.17</v>
      </c>
      <c r="M21" s="117">
        <f>'Tartinables Bio et Cosm'!L21*1.055</f>
        <v>3.3443499999999999</v>
      </c>
    </row>
    <row r="22" spans="1:13" ht="24.75" customHeight="1">
      <c r="A22" s="254" t="s">
        <v>16</v>
      </c>
      <c r="B22" s="255"/>
      <c r="C22" s="255"/>
      <c r="D22" s="255"/>
      <c r="E22" s="255"/>
      <c r="F22" s="255"/>
      <c r="G22" s="82"/>
      <c r="H22" s="82"/>
      <c r="I22" s="82"/>
      <c r="J22" s="83"/>
      <c r="K22" s="84"/>
      <c r="M22" s="117">
        <f>'Tartinables Bio et Cosm'!L22*1.055</f>
        <v>0</v>
      </c>
    </row>
    <row r="23" spans="1:13" ht="32.25" customHeight="1">
      <c r="A23" s="91">
        <v>3261414755079</v>
      </c>
      <c r="B23" s="24">
        <v>475507</v>
      </c>
      <c r="C23" s="29" t="s">
        <v>24</v>
      </c>
      <c r="D23" s="22">
        <f>M23</f>
        <v>3.1966499999999995</v>
      </c>
      <c r="E23" s="238"/>
      <c r="F23" s="22">
        <f>E23*D23</f>
        <v>0</v>
      </c>
      <c r="G23" s="92"/>
      <c r="H23" s="82"/>
      <c r="I23" s="82"/>
      <c r="J23" s="83"/>
      <c r="K23" s="84"/>
      <c r="L23" s="117">
        <v>3.03</v>
      </c>
      <c r="M23" s="117">
        <f>'Tartinables Bio et Cosm'!L23*1.055</f>
        <v>3.1966499999999995</v>
      </c>
    </row>
    <row r="24" spans="1:13" ht="32.25" customHeight="1">
      <c r="A24" s="91">
        <v>3261414755086</v>
      </c>
      <c r="B24" s="24">
        <v>475508</v>
      </c>
      <c r="C24" s="29" t="s">
        <v>25</v>
      </c>
      <c r="D24" s="22">
        <f t="shared" ref="D24:D27" si="2">M24</f>
        <v>4.0406499999999994</v>
      </c>
      <c r="E24" s="238"/>
      <c r="F24" s="22">
        <f t="shared" ref="F24:F27" si="3">E24*D24</f>
        <v>0</v>
      </c>
      <c r="G24" s="92"/>
      <c r="H24" s="82"/>
      <c r="I24" s="82"/>
      <c r="J24" s="83"/>
      <c r="K24" s="84"/>
      <c r="L24" s="117">
        <v>3.83</v>
      </c>
      <c r="M24" s="117">
        <f>'Tartinables Bio et Cosm'!L24*1.055</f>
        <v>4.0406499999999994</v>
      </c>
    </row>
    <row r="25" spans="1:13" ht="32.25" customHeight="1">
      <c r="A25" s="91">
        <v>3261414755093</v>
      </c>
      <c r="B25" s="24">
        <v>475509</v>
      </c>
      <c r="C25" s="29" t="s">
        <v>26</v>
      </c>
      <c r="D25" s="22">
        <f t="shared" si="2"/>
        <v>9.1151999999999997</v>
      </c>
      <c r="E25" s="238"/>
      <c r="F25" s="22">
        <f t="shared" si="3"/>
        <v>0</v>
      </c>
      <c r="G25" s="83"/>
      <c r="H25" s="83"/>
      <c r="I25" s="83"/>
      <c r="J25" s="83"/>
      <c r="K25" s="84"/>
      <c r="L25" s="117">
        <v>8.64</v>
      </c>
      <c r="M25" s="117">
        <f>'Tartinables Bio et Cosm'!L25*1.055</f>
        <v>9.1151999999999997</v>
      </c>
    </row>
    <row r="26" spans="1:13" ht="32.25" customHeight="1">
      <c r="A26" s="91">
        <v>3261414755116</v>
      </c>
      <c r="B26" s="24">
        <v>475511</v>
      </c>
      <c r="C26" s="19" t="s">
        <v>27</v>
      </c>
      <c r="D26" s="22">
        <f t="shared" si="2"/>
        <v>3.1966499999999995</v>
      </c>
      <c r="E26" s="238"/>
      <c r="F26" s="22">
        <f t="shared" si="3"/>
        <v>0</v>
      </c>
      <c r="G26" s="83"/>
      <c r="H26" s="83"/>
      <c r="I26" s="83"/>
      <c r="J26" s="83"/>
      <c r="K26" s="84"/>
      <c r="L26" s="117">
        <v>3.03</v>
      </c>
      <c r="M26" s="117">
        <f>'Tartinables Bio et Cosm'!L26*1.055</f>
        <v>3.1966499999999995</v>
      </c>
    </row>
    <row r="27" spans="1:13" ht="32.25" customHeight="1">
      <c r="A27" s="93">
        <v>3261414755192</v>
      </c>
      <c r="B27" s="18">
        <v>475519</v>
      </c>
      <c r="C27" s="19" t="s">
        <v>76</v>
      </c>
      <c r="D27" s="22">
        <f t="shared" si="2"/>
        <v>3.1966499999999995</v>
      </c>
      <c r="E27" s="238"/>
      <c r="F27" s="22">
        <f t="shared" si="3"/>
        <v>0</v>
      </c>
      <c r="G27" s="94"/>
      <c r="H27" s="94"/>
      <c r="I27" s="94"/>
      <c r="J27" s="83"/>
      <c r="K27" s="84"/>
      <c r="L27" s="117">
        <v>3.03</v>
      </c>
      <c r="M27" s="117">
        <f>'Tartinables Bio et Cosm'!L27*1.055</f>
        <v>3.1966499999999995</v>
      </c>
    </row>
    <row r="28" spans="1:13" ht="24.75" customHeight="1">
      <c r="A28" s="95"/>
      <c r="B28" s="92"/>
      <c r="C28" s="82"/>
      <c r="D28" s="44"/>
      <c r="E28" s="96"/>
      <c r="F28" s="97"/>
      <c r="G28" s="94"/>
      <c r="H28" s="94"/>
      <c r="I28" s="94"/>
      <c r="J28" s="83"/>
      <c r="K28" s="84"/>
    </row>
    <row r="29" spans="1:13" ht="31.5">
      <c r="A29" s="281" t="s">
        <v>17</v>
      </c>
      <c r="B29" s="282"/>
      <c r="C29" s="282"/>
      <c r="D29" s="282"/>
      <c r="E29" s="282"/>
      <c r="F29" s="282"/>
      <c r="G29" s="282"/>
      <c r="H29" s="282"/>
      <c r="I29" s="282"/>
      <c r="J29" s="282"/>
      <c r="K29" s="283"/>
    </row>
    <row r="30" spans="1:13" ht="21">
      <c r="A30" s="85" t="s">
        <v>84</v>
      </c>
      <c r="B30" s="21" t="s">
        <v>3</v>
      </c>
      <c r="C30" s="21" t="s">
        <v>4</v>
      </c>
      <c r="D30" s="21" t="s">
        <v>143</v>
      </c>
      <c r="E30" s="42" t="s">
        <v>144</v>
      </c>
      <c r="F30" s="20" t="s">
        <v>147</v>
      </c>
      <c r="G30" s="86"/>
      <c r="H30" s="86"/>
      <c r="I30" s="86"/>
      <c r="J30" s="86"/>
      <c r="K30" s="87"/>
    </row>
    <row r="31" spans="1:13" ht="29.25" customHeight="1">
      <c r="A31" s="91">
        <v>3261414786004</v>
      </c>
      <c r="B31" s="29">
        <v>478600</v>
      </c>
      <c r="C31" s="19" t="s">
        <v>30</v>
      </c>
      <c r="D31" s="22">
        <f>M31</f>
        <v>3.9773499999999999</v>
      </c>
      <c r="E31" s="238"/>
      <c r="F31" s="23">
        <f>E31*D31</f>
        <v>0</v>
      </c>
      <c r="G31" s="98"/>
      <c r="H31" s="98"/>
      <c r="I31" s="98"/>
      <c r="J31" s="89"/>
      <c r="K31" s="90"/>
      <c r="L31" s="117">
        <v>3.77</v>
      </c>
      <c r="M31" s="117">
        <f t="shared" ref="M31:M37" si="4">L31*1.055</f>
        <v>3.9773499999999999</v>
      </c>
    </row>
    <row r="32" spans="1:13" ht="33.75" customHeight="1">
      <c r="A32" s="91">
        <v>3261414786042</v>
      </c>
      <c r="B32" s="29">
        <v>478604</v>
      </c>
      <c r="C32" s="19" t="s">
        <v>34</v>
      </c>
      <c r="D32" s="22">
        <f t="shared" ref="D32:D37" si="5">M32</f>
        <v>3.6186500000000001</v>
      </c>
      <c r="E32" s="238"/>
      <c r="F32" s="23">
        <f t="shared" ref="F32:F37" si="6">E32*D32</f>
        <v>0</v>
      </c>
      <c r="G32" s="98"/>
      <c r="H32" s="98"/>
      <c r="I32" s="98"/>
      <c r="J32" s="89"/>
      <c r="K32" s="90"/>
      <c r="L32" s="117">
        <v>3.43</v>
      </c>
      <c r="M32" s="117">
        <f t="shared" si="4"/>
        <v>3.6186500000000001</v>
      </c>
    </row>
    <row r="33" spans="1:13" s="5" customFormat="1" ht="39" customHeight="1">
      <c r="A33" s="91">
        <v>3261414351011</v>
      </c>
      <c r="B33" s="29">
        <v>435101</v>
      </c>
      <c r="C33" s="19" t="s">
        <v>164</v>
      </c>
      <c r="D33" s="22">
        <f t="shared" si="5"/>
        <v>4.5048499999999994</v>
      </c>
      <c r="E33" s="238"/>
      <c r="F33" s="23">
        <f t="shared" si="6"/>
        <v>0</v>
      </c>
      <c r="G33" s="98"/>
      <c r="H33" s="98"/>
      <c r="I33" s="98"/>
      <c r="J33" s="89"/>
      <c r="K33" s="90"/>
      <c r="L33" s="117">
        <v>4.2699999999999996</v>
      </c>
      <c r="M33" s="117">
        <f t="shared" si="4"/>
        <v>4.5048499999999994</v>
      </c>
    </row>
    <row r="34" spans="1:13" s="4" customFormat="1" ht="36.75" customHeight="1">
      <c r="A34" s="91">
        <v>3261414150119</v>
      </c>
      <c r="B34" s="29">
        <v>415011</v>
      </c>
      <c r="C34" s="19" t="s">
        <v>165</v>
      </c>
      <c r="D34" s="22">
        <f t="shared" si="5"/>
        <v>6.7308999999999992</v>
      </c>
      <c r="E34" s="238"/>
      <c r="F34" s="23">
        <f t="shared" si="6"/>
        <v>0</v>
      </c>
      <c r="G34" s="98"/>
      <c r="H34" s="98"/>
      <c r="I34" s="98"/>
      <c r="J34" s="89"/>
      <c r="K34" s="90"/>
      <c r="L34" s="117">
        <v>6.38</v>
      </c>
      <c r="M34" s="117">
        <f t="shared" si="4"/>
        <v>6.7308999999999992</v>
      </c>
    </row>
    <row r="35" spans="1:13" s="4" customFormat="1" ht="30.75" customHeight="1">
      <c r="A35" s="91">
        <v>3261415150019</v>
      </c>
      <c r="B35" s="29">
        <v>515001</v>
      </c>
      <c r="C35" s="19" t="s">
        <v>31</v>
      </c>
      <c r="D35" s="22">
        <f t="shared" si="5"/>
        <v>15.297499999999999</v>
      </c>
      <c r="E35" s="238"/>
      <c r="F35" s="23">
        <f t="shared" si="6"/>
        <v>0</v>
      </c>
      <c r="G35" s="99"/>
      <c r="H35" s="99"/>
      <c r="I35" s="99"/>
      <c r="J35" s="100"/>
      <c r="K35" s="101"/>
      <c r="L35" s="117">
        <v>14.5</v>
      </c>
      <c r="M35" s="117">
        <f t="shared" si="4"/>
        <v>15.297499999999999</v>
      </c>
    </row>
    <row r="36" spans="1:13" s="4" customFormat="1" ht="30.75" customHeight="1">
      <c r="A36" s="91">
        <v>3261415150026</v>
      </c>
      <c r="B36" s="29">
        <v>515002</v>
      </c>
      <c r="C36" s="19" t="s">
        <v>32</v>
      </c>
      <c r="D36" s="22">
        <f t="shared" si="5"/>
        <v>22.249949999999998</v>
      </c>
      <c r="E36" s="238"/>
      <c r="F36" s="23">
        <f t="shared" si="6"/>
        <v>0</v>
      </c>
      <c r="G36" s="100"/>
      <c r="H36" s="100"/>
      <c r="I36" s="100"/>
      <c r="J36" s="100"/>
      <c r="K36" s="101"/>
      <c r="L36" s="117">
        <v>21.09</v>
      </c>
      <c r="M36" s="117">
        <f t="shared" si="4"/>
        <v>22.249949999999998</v>
      </c>
    </row>
    <row r="37" spans="1:13" s="4" customFormat="1" ht="30.75" customHeight="1">
      <c r="A37" s="91">
        <v>3261415150033</v>
      </c>
      <c r="B37" s="45">
        <v>515003</v>
      </c>
      <c r="C37" s="26" t="s">
        <v>33</v>
      </c>
      <c r="D37" s="22">
        <f t="shared" si="5"/>
        <v>57.518599999999999</v>
      </c>
      <c r="E37" s="238"/>
      <c r="F37" s="23">
        <f t="shared" si="6"/>
        <v>0</v>
      </c>
      <c r="G37" s="88"/>
      <c r="H37" s="88"/>
      <c r="I37" s="88"/>
      <c r="J37" s="89"/>
      <c r="K37" s="90"/>
      <c r="L37" s="117">
        <v>54.52</v>
      </c>
      <c r="M37" s="117">
        <f t="shared" si="4"/>
        <v>57.518599999999999</v>
      </c>
    </row>
    <row r="38" spans="1:13" ht="18.75" customHeight="1">
      <c r="A38" s="102"/>
      <c r="B38" s="88"/>
      <c r="C38" s="88"/>
      <c r="D38" s="88"/>
      <c r="E38" s="103"/>
      <c r="F38" s="104"/>
      <c r="G38" s="88"/>
      <c r="H38" s="88"/>
      <c r="I38" s="88"/>
      <c r="J38" s="89"/>
      <c r="K38" s="90"/>
    </row>
    <row r="39" spans="1:13" ht="32.25" customHeight="1">
      <c r="A39" s="284" t="s">
        <v>99</v>
      </c>
      <c r="B39" s="285"/>
      <c r="C39" s="285"/>
      <c r="D39" s="285"/>
      <c r="E39" s="285"/>
      <c r="F39" s="285"/>
      <c r="G39" s="285"/>
      <c r="H39" s="285"/>
      <c r="I39" s="285"/>
      <c r="J39" s="285"/>
      <c r="K39" s="90"/>
    </row>
    <row r="40" spans="1:13" ht="26.25">
      <c r="A40" s="286" t="s">
        <v>59</v>
      </c>
      <c r="B40" s="287"/>
      <c r="C40" s="287"/>
      <c r="D40" s="287"/>
      <c r="E40" s="287"/>
      <c r="F40" s="287"/>
      <c r="G40" s="287"/>
      <c r="H40" s="287"/>
      <c r="I40" s="287"/>
      <c r="J40" s="287"/>
      <c r="K40" s="90"/>
    </row>
    <row r="41" spans="1:13" ht="25.5" customHeight="1">
      <c r="A41" s="105" t="s">
        <v>84</v>
      </c>
      <c r="B41" s="32" t="s">
        <v>3</v>
      </c>
      <c r="C41" s="32" t="s">
        <v>4</v>
      </c>
      <c r="D41" s="21" t="s">
        <v>143</v>
      </c>
      <c r="E41" s="42" t="s">
        <v>144</v>
      </c>
      <c r="F41" s="20" t="s">
        <v>147</v>
      </c>
      <c r="G41" s="82"/>
      <c r="H41" s="82"/>
      <c r="I41" s="82"/>
      <c r="J41" s="83"/>
      <c r="K41" s="90"/>
    </row>
    <row r="42" spans="1:13" ht="32.25" customHeight="1">
      <c r="A42" s="38">
        <v>3261415300100</v>
      </c>
      <c r="B42" s="25">
        <v>530010</v>
      </c>
      <c r="C42" s="46" t="s">
        <v>60</v>
      </c>
      <c r="D42" s="22">
        <f>M42</f>
        <v>2.7359999999999998</v>
      </c>
      <c r="E42" s="238"/>
      <c r="F42" s="22">
        <f>E42*D42</f>
        <v>0</v>
      </c>
      <c r="G42" s="82"/>
      <c r="H42" s="82"/>
      <c r="I42" s="82"/>
      <c r="J42" s="83"/>
      <c r="K42" s="90"/>
      <c r="L42" s="117">
        <v>2.2799999999999998</v>
      </c>
      <c r="M42" s="117">
        <f t="shared" ref="M42:M57" si="7">L42*1.2</f>
        <v>2.7359999999999998</v>
      </c>
    </row>
    <row r="43" spans="1:13" ht="32.25" customHeight="1">
      <c r="A43" s="38">
        <v>3760195120248</v>
      </c>
      <c r="B43" s="25">
        <v>531010</v>
      </c>
      <c r="C43" s="46" t="s">
        <v>168</v>
      </c>
      <c r="D43" s="22">
        <f t="shared" ref="D43:D52" si="8">M43</f>
        <v>4.7160000000000002</v>
      </c>
      <c r="E43" s="238"/>
      <c r="F43" s="22">
        <f>E43*D43</f>
        <v>0</v>
      </c>
      <c r="G43" s="82"/>
      <c r="H43" s="82"/>
      <c r="I43" s="82"/>
      <c r="J43" s="83"/>
      <c r="K43" s="90"/>
      <c r="L43" s="117">
        <v>3.93</v>
      </c>
      <c r="M43" s="117">
        <f t="shared" si="7"/>
        <v>4.7160000000000002</v>
      </c>
    </row>
    <row r="44" spans="1:13" ht="32.25" customHeight="1">
      <c r="A44" s="38">
        <v>3760104700073</v>
      </c>
      <c r="B44" s="25">
        <v>531030</v>
      </c>
      <c r="C44" s="46" t="s">
        <v>61</v>
      </c>
      <c r="D44" s="22">
        <f t="shared" si="8"/>
        <v>10.872</v>
      </c>
      <c r="E44" s="238"/>
      <c r="F44" s="22">
        <f t="shared" ref="F44:F52" si="9">E44*D44</f>
        <v>0</v>
      </c>
      <c r="G44" s="82"/>
      <c r="H44" s="82"/>
      <c r="I44" s="82"/>
      <c r="J44" s="83"/>
      <c r="K44" s="90"/>
      <c r="L44" s="117">
        <v>9.06</v>
      </c>
      <c r="M44" s="117">
        <f t="shared" si="7"/>
        <v>10.872</v>
      </c>
    </row>
    <row r="45" spans="1:13" ht="32.25" customHeight="1">
      <c r="A45" s="38">
        <v>3261415310055</v>
      </c>
      <c r="B45" s="25">
        <v>531005</v>
      </c>
      <c r="C45" s="46" t="s">
        <v>62</v>
      </c>
      <c r="D45" s="22">
        <f t="shared" si="8"/>
        <v>4.1639999999999997</v>
      </c>
      <c r="E45" s="238"/>
      <c r="F45" s="22">
        <f t="shared" si="9"/>
        <v>0</v>
      </c>
      <c r="G45" s="82"/>
      <c r="H45" s="82"/>
      <c r="I45" s="82"/>
      <c r="J45" s="83"/>
      <c r="K45" s="90"/>
      <c r="L45" s="117">
        <v>3.47</v>
      </c>
      <c r="M45" s="117">
        <f t="shared" si="7"/>
        <v>4.1639999999999997</v>
      </c>
    </row>
    <row r="46" spans="1:13" ht="32.25" customHeight="1">
      <c r="A46" s="38">
        <v>3261415310406</v>
      </c>
      <c r="B46" s="25">
        <v>531040</v>
      </c>
      <c r="C46" s="46" t="s">
        <v>63</v>
      </c>
      <c r="D46" s="22">
        <f t="shared" si="8"/>
        <v>9.4559999999999995</v>
      </c>
      <c r="E46" s="238"/>
      <c r="F46" s="22">
        <f t="shared" si="9"/>
        <v>0</v>
      </c>
      <c r="G46" s="82"/>
      <c r="H46" s="82"/>
      <c r="I46" s="82"/>
      <c r="J46" s="83"/>
      <c r="K46" s="90"/>
      <c r="L46" s="117">
        <v>7.88</v>
      </c>
      <c r="M46" s="117">
        <f t="shared" si="7"/>
        <v>9.4559999999999995</v>
      </c>
    </row>
    <row r="47" spans="1:13" ht="32.25" customHeight="1">
      <c r="A47" s="38">
        <v>3261415310208</v>
      </c>
      <c r="B47" s="25">
        <v>531020</v>
      </c>
      <c r="C47" s="46" t="s">
        <v>64</v>
      </c>
      <c r="D47" s="22">
        <f t="shared" si="8"/>
        <v>3.948</v>
      </c>
      <c r="E47" s="238"/>
      <c r="F47" s="22">
        <f t="shared" si="9"/>
        <v>0</v>
      </c>
      <c r="G47" s="82"/>
      <c r="H47" s="82"/>
      <c r="I47" s="82"/>
      <c r="J47" s="83"/>
      <c r="K47" s="90"/>
      <c r="L47" s="117">
        <v>3.29</v>
      </c>
      <c r="M47" s="117">
        <f t="shared" si="7"/>
        <v>3.948</v>
      </c>
    </row>
    <row r="48" spans="1:13" ht="32.25" customHeight="1">
      <c r="A48" s="38">
        <v>3760104700875</v>
      </c>
      <c r="B48" s="25">
        <v>533080</v>
      </c>
      <c r="C48" s="46" t="s">
        <v>89</v>
      </c>
      <c r="D48" s="22">
        <f t="shared" si="8"/>
        <v>5.9279999999999999</v>
      </c>
      <c r="E48" s="238"/>
      <c r="F48" s="22">
        <f t="shared" si="9"/>
        <v>0</v>
      </c>
      <c r="G48" s="82"/>
      <c r="H48" s="82"/>
      <c r="I48" s="82"/>
      <c r="J48" s="83"/>
      <c r="K48" s="90"/>
      <c r="L48" s="117">
        <v>4.9400000000000004</v>
      </c>
      <c r="M48" s="117">
        <f t="shared" si="7"/>
        <v>5.9279999999999999</v>
      </c>
    </row>
    <row r="49" spans="1:13" ht="32.25" customHeight="1">
      <c r="A49" s="38">
        <v>3760104700882</v>
      </c>
      <c r="B49" s="25">
        <v>533090</v>
      </c>
      <c r="C49" s="46" t="s">
        <v>100</v>
      </c>
      <c r="D49" s="22">
        <f t="shared" si="8"/>
        <v>9.0719999999999992</v>
      </c>
      <c r="E49" s="238"/>
      <c r="F49" s="22">
        <f t="shared" si="9"/>
        <v>0</v>
      </c>
      <c r="G49" s="82"/>
      <c r="H49" s="82"/>
      <c r="I49" s="82"/>
      <c r="J49" s="83"/>
      <c r="K49" s="90"/>
      <c r="L49" s="117">
        <v>7.56</v>
      </c>
      <c r="M49" s="117">
        <f t="shared" si="7"/>
        <v>9.0719999999999992</v>
      </c>
    </row>
    <row r="50" spans="1:13" ht="32.25" customHeight="1">
      <c r="A50" s="38">
        <v>3760104700233</v>
      </c>
      <c r="B50" s="25">
        <v>532261</v>
      </c>
      <c r="C50" s="46" t="s">
        <v>101</v>
      </c>
      <c r="D50" s="22">
        <f t="shared" si="8"/>
        <v>2.7119999999999997</v>
      </c>
      <c r="E50" s="238"/>
      <c r="F50" s="22">
        <f t="shared" si="9"/>
        <v>0</v>
      </c>
      <c r="G50" s="82"/>
      <c r="H50" s="82"/>
      <c r="I50" s="82"/>
      <c r="J50" s="83"/>
      <c r="K50" s="90"/>
      <c r="L50" s="117">
        <v>2.2599999999999998</v>
      </c>
      <c r="M50" s="117">
        <f t="shared" si="7"/>
        <v>2.7119999999999997</v>
      </c>
    </row>
    <row r="51" spans="1:13" ht="32.25" customHeight="1">
      <c r="A51" s="38">
        <v>3760104700028</v>
      </c>
      <c r="B51" s="25">
        <v>532251</v>
      </c>
      <c r="C51" s="46" t="s">
        <v>102</v>
      </c>
      <c r="D51" s="22">
        <f>M51</f>
        <v>3.6599999999999997</v>
      </c>
      <c r="E51" s="238"/>
      <c r="F51" s="22">
        <f t="shared" si="9"/>
        <v>0</v>
      </c>
      <c r="G51" s="82"/>
      <c r="H51" s="82"/>
      <c r="I51" s="82"/>
      <c r="J51" s="83"/>
      <c r="K51" s="90"/>
      <c r="L51" s="117">
        <v>3.05</v>
      </c>
      <c r="M51" s="117">
        <f t="shared" si="7"/>
        <v>3.6599999999999997</v>
      </c>
    </row>
    <row r="52" spans="1:13" ht="32.25" customHeight="1">
      <c r="A52" s="38">
        <v>3760104700707</v>
      </c>
      <c r="B52" s="25">
        <v>532256</v>
      </c>
      <c r="C52" s="46" t="s">
        <v>103</v>
      </c>
      <c r="D52" s="22">
        <f t="shared" si="8"/>
        <v>7.8119999999999994</v>
      </c>
      <c r="E52" s="238"/>
      <c r="F52" s="22">
        <f t="shared" si="9"/>
        <v>0</v>
      </c>
      <c r="G52" s="82"/>
      <c r="H52" s="82"/>
      <c r="I52" s="82"/>
      <c r="J52" s="83"/>
      <c r="K52" s="90"/>
      <c r="L52" s="117">
        <v>6.51</v>
      </c>
      <c r="M52" s="117">
        <f t="shared" si="7"/>
        <v>7.8119999999999994</v>
      </c>
    </row>
    <row r="53" spans="1:13" ht="26.25">
      <c r="A53" s="279" t="s">
        <v>104</v>
      </c>
      <c r="B53" s="280"/>
      <c r="C53" s="280"/>
      <c r="D53" s="280"/>
      <c r="E53" s="280"/>
      <c r="F53" s="280"/>
      <c r="G53" s="280"/>
      <c r="H53" s="280"/>
      <c r="I53" s="280"/>
      <c r="J53" s="280"/>
      <c r="K53" s="90"/>
    </row>
    <row r="54" spans="1:13" ht="24.75" customHeight="1">
      <c r="A54" s="105" t="s">
        <v>84</v>
      </c>
      <c r="B54" s="32" t="s">
        <v>3</v>
      </c>
      <c r="C54" s="32" t="s">
        <v>4</v>
      </c>
      <c r="D54" s="21" t="s">
        <v>143</v>
      </c>
      <c r="E54" s="42" t="s">
        <v>144</v>
      </c>
      <c r="F54" s="20" t="s">
        <v>147</v>
      </c>
      <c r="G54" s="98"/>
      <c r="H54" s="98"/>
      <c r="I54" s="98"/>
      <c r="J54" s="89"/>
      <c r="K54" s="90"/>
      <c r="M54" s="117">
        <f t="shared" si="7"/>
        <v>0</v>
      </c>
    </row>
    <row r="55" spans="1:13" ht="32.25" customHeight="1">
      <c r="A55" s="38">
        <v>3760104700912</v>
      </c>
      <c r="B55" s="25">
        <v>532320</v>
      </c>
      <c r="C55" s="46" t="s">
        <v>105</v>
      </c>
      <c r="D55" s="22">
        <f>M55</f>
        <v>3.024</v>
      </c>
      <c r="E55" s="238"/>
      <c r="F55" s="22">
        <f>E55*D55</f>
        <v>0</v>
      </c>
      <c r="G55" s="98"/>
      <c r="H55" s="98"/>
      <c r="I55" s="98"/>
      <c r="J55" s="89"/>
      <c r="K55" s="90"/>
      <c r="L55" s="117">
        <v>2.52</v>
      </c>
      <c r="M55" s="117">
        <f t="shared" si="7"/>
        <v>3.024</v>
      </c>
    </row>
    <row r="56" spans="1:13" ht="32.25" customHeight="1">
      <c r="A56" s="38">
        <v>3760104700905</v>
      </c>
      <c r="B56" s="25">
        <v>533070</v>
      </c>
      <c r="C56" s="46" t="s">
        <v>106</v>
      </c>
      <c r="D56" s="22">
        <f t="shared" ref="D56:D57" si="10">M56</f>
        <v>3.972</v>
      </c>
      <c r="E56" s="238"/>
      <c r="F56" s="22">
        <f t="shared" ref="F56:F57" si="11">E56*D57</f>
        <v>0</v>
      </c>
      <c r="G56" s="98"/>
      <c r="H56" s="98"/>
      <c r="I56" s="98"/>
      <c r="J56" s="89"/>
      <c r="K56" s="90"/>
      <c r="L56" s="117">
        <v>3.31</v>
      </c>
      <c r="M56" s="117">
        <f t="shared" si="7"/>
        <v>3.972</v>
      </c>
    </row>
    <row r="57" spans="1:13" ht="32.25" customHeight="1" thickBot="1">
      <c r="A57" s="38">
        <v>3760104701056</v>
      </c>
      <c r="B57" s="25">
        <v>533200</v>
      </c>
      <c r="C57" s="46" t="s">
        <v>107</v>
      </c>
      <c r="D57" s="22">
        <f t="shared" si="10"/>
        <v>8.4480000000000004</v>
      </c>
      <c r="E57" s="238"/>
      <c r="F57" s="22">
        <f t="shared" si="11"/>
        <v>0</v>
      </c>
      <c r="G57" s="88"/>
      <c r="H57" s="88"/>
      <c r="I57" s="88"/>
      <c r="J57" s="89"/>
      <c r="K57" s="90"/>
      <c r="L57" s="117">
        <v>7.04</v>
      </c>
      <c r="M57" s="117">
        <f t="shared" si="7"/>
        <v>8.4480000000000004</v>
      </c>
    </row>
    <row r="58" spans="1:13" ht="27" thickBot="1">
      <c r="A58" s="70"/>
      <c r="C58" s="277" t="s">
        <v>149</v>
      </c>
      <c r="D58" s="278"/>
      <c r="E58" s="17"/>
      <c r="F58" s="14">
        <f>SUM(F12:F57)</f>
        <v>0</v>
      </c>
      <c r="K58" s="56"/>
    </row>
    <row r="59" spans="1:13">
      <c r="A59" s="70"/>
      <c r="E59" s="106"/>
      <c r="F59" s="71"/>
      <c r="K59" s="56"/>
    </row>
    <row r="60" spans="1:13" ht="19.5" thickBot="1">
      <c r="A60" s="72"/>
      <c r="B60" s="73"/>
      <c r="C60" s="73"/>
      <c r="D60" s="73"/>
      <c r="E60" s="107"/>
      <c r="F60" s="75"/>
      <c r="G60" s="73"/>
      <c r="H60" s="73"/>
      <c r="I60" s="73"/>
      <c r="J60" s="108"/>
      <c r="K60" s="76"/>
    </row>
  </sheetData>
  <sheetProtection algorithmName="SHA-512" hashValue="ZZQwTwRlsEBpLgQ7W2DRsvFLpJdzN91t/qoYyF4o24VITIB8Uqfy4xsCJxy2pvIwLqWZ8QxSULTrp6TJQbf+Qg==" saltValue="T4RtsmjoLrsuhGwr2TYj/w==" spinCount="100000" sheet="1" objects="1" scenarios="1" formatColumns="0"/>
  <mergeCells count="9">
    <mergeCell ref="A10:K10"/>
    <mergeCell ref="A8:J9"/>
    <mergeCell ref="C58:D58"/>
    <mergeCell ref="A53:J53"/>
    <mergeCell ref="A29:K29"/>
    <mergeCell ref="A39:J39"/>
    <mergeCell ref="A40:J40"/>
    <mergeCell ref="A11:F11"/>
    <mergeCell ref="A22:F22"/>
  </mergeCells>
  <printOptions verticalCentered="1"/>
  <pageMargins left="0.27559055118110237" right="3.937007874015748E-2" top="1.8749999999999999E-2" bottom="0.23622047244094491" header="0.31496062992125984" footer="0.31496062992125984"/>
  <pageSetup paperSize="9" scale="36" fitToHeight="0" orientation="portrait" r:id="rId1"/>
  <headerFooter>
    <oddFooter>&amp;CAucune reprise de marchandise ne sera consentie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8DA23-157E-4FBB-B3E9-E849EF07BD14}">
  <sheetPr>
    <pageSetUpPr fitToPage="1"/>
  </sheetPr>
  <dimension ref="A1:N42"/>
  <sheetViews>
    <sheetView view="pageLayout" topLeftCell="A22" zoomScale="60" zoomScaleNormal="100" zoomScalePageLayoutView="60" workbookViewId="0">
      <selection activeCell="C21" sqref="C21"/>
    </sheetView>
  </sheetViews>
  <sheetFormatPr baseColWidth="10" defaultRowHeight="18.75"/>
  <cols>
    <col min="1" max="1" width="24" style="6" customWidth="1"/>
    <col min="2" max="2" width="14.7109375" style="7" customWidth="1"/>
    <col min="3" max="3" width="77.85546875" style="7" customWidth="1"/>
    <col min="4" max="4" width="14.7109375" style="7" customWidth="1"/>
    <col min="5" max="5" width="16.140625" style="15" bestFit="1" customWidth="1"/>
    <col min="6" max="6" width="22.7109375" style="11" customWidth="1"/>
    <col min="7" max="7" width="13.140625" style="7" customWidth="1"/>
    <col min="8" max="8" width="19.140625" style="7" customWidth="1"/>
    <col min="9" max="9" width="13.140625" style="7" customWidth="1"/>
    <col min="11" max="11" width="15.28515625" style="117" bestFit="1" customWidth="1"/>
    <col min="12" max="12" width="16.28515625" style="117" bestFit="1" customWidth="1"/>
    <col min="13" max="14" width="11.42578125" style="167"/>
  </cols>
  <sheetData>
    <row r="1" spans="1:14" ht="15" customHeight="1">
      <c r="A1" s="77"/>
      <c r="B1" s="78"/>
      <c r="C1" s="78"/>
      <c r="D1" s="78"/>
      <c r="E1" s="78"/>
      <c r="F1" s="78"/>
      <c r="G1" s="78"/>
      <c r="H1" s="78"/>
      <c r="I1" s="78"/>
      <c r="J1" s="109"/>
    </row>
    <row r="2" spans="1:14" ht="15" customHeight="1">
      <c r="A2" s="79"/>
      <c r="B2" s="80"/>
      <c r="C2" s="80"/>
      <c r="D2" s="80"/>
      <c r="E2" s="80"/>
      <c r="F2" s="80"/>
      <c r="G2" s="80"/>
      <c r="H2" s="80"/>
      <c r="I2" s="80"/>
      <c r="J2" s="110"/>
    </row>
    <row r="3" spans="1:14" ht="15" customHeight="1">
      <c r="A3" s="79"/>
      <c r="B3" s="80"/>
      <c r="C3" s="80"/>
      <c r="D3" s="80"/>
      <c r="E3" s="80"/>
      <c r="F3" s="80"/>
      <c r="G3" s="80"/>
      <c r="H3" s="80"/>
      <c r="I3" s="80"/>
      <c r="J3" s="110"/>
    </row>
    <row r="4" spans="1:14" ht="15" customHeight="1">
      <c r="A4" s="79"/>
      <c r="B4" s="80"/>
      <c r="C4" s="80"/>
      <c r="D4" s="80"/>
      <c r="E4" s="80"/>
      <c r="F4" s="80"/>
      <c r="G4" s="80"/>
      <c r="H4" s="80"/>
      <c r="I4" s="80"/>
      <c r="J4" s="110"/>
    </row>
    <row r="5" spans="1:14" ht="15" customHeight="1">
      <c r="A5" s="79"/>
      <c r="B5" s="80"/>
      <c r="C5" s="80"/>
      <c r="D5" s="80"/>
      <c r="E5" s="80"/>
      <c r="F5" s="80"/>
      <c r="G5" s="80"/>
      <c r="H5" s="80"/>
      <c r="I5" s="80"/>
      <c r="J5" s="110"/>
    </row>
    <row r="6" spans="1:14" ht="15" customHeight="1">
      <c r="A6" s="79"/>
      <c r="B6" s="80"/>
      <c r="C6" s="80"/>
      <c r="D6" s="80"/>
      <c r="E6" s="80"/>
      <c r="F6" s="80"/>
      <c r="G6" s="80"/>
      <c r="H6" s="80"/>
      <c r="I6" s="80"/>
      <c r="J6" s="110"/>
    </row>
    <row r="7" spans="1:14" s="1" customFormat="1" ht="74.25" customHeight="1">
      <c r="A7" s="81"/>
      <c r="B7" s="55"/>
      <c r="C7" s="55"/>
      <c r="D7" s="55"/>
      <c r="E7" s="55"/>
      <c r="F7" s="55"/>
      <c r="G7" s="55"/>
      <c r="H7" s="55"/>
      <c r="I7" s="55"/>
      <c r="J7" s="111"/>
      <c r="K7" s="118"/>
      <c r="L7" s="118"/>
      <c r="M7" s="168"/>
      <c r="N7" s="168"/>
    </row>
    <row r="8" spans="1:14" ht="57" customHeight="1">
      <c r="A8" s="290" t="s">
        <v>178</v>
      </c>
      <c r="B8" s="291"/>
      <c r="C8" s="291"/>
      <c r="D8" s="291"/>
      <c r="E8" s="291"/>
      <c r="F8" s="291"/>
      <c r="G8" s="291"/>
      <c r="H8" s="291"/>
      <c r="I8" s="291"/>
      <c r="J8" s="292"/>
    </row>
    <row r="9" spans="1:14" ht="21" customHeight="1">
      <c r="A9" s="275"/>
      <c r="B9" s="276"/>
      <c r="C9" s="276"/>
      <c r="D9" s="276"/>
      <c r="E9" s="276"/>
      <c r="F9" s="276"/>
      <c r="G9" s="276"/>
      <c r="H9" s="276"/>
      <c r="I9" s="276"/>
      <c r="J9" s="293"/>
    </row>
    <row r="10" spans="1:14" ht="13.5" customHeight="1">
      <c r="A10" s="275"/>
      <c r="B10" s="276"/>
      <c r="C10" s="276"/>
      <c r="D10" s="276"/>
      <c r="E10" s="276"/>
      <c r="F10" s="276"/>
      <c r="G10" s="276"/>
      <c r="H10" s="276"/>
      <c r="I10" s="276"/>
      <c r="J10" s="293"/>
    </row>
    <row r="11" spans="1:14" ht="15" customHeight="1">
      <c r="A11" s="256" t="s">
        <v>45</v>
      </c>
      <c r="B11" s="257"/>
      <c r="C11" s="257"/>
      <c r="D11" s="257"/>
      <c r="E11" s="257"/>
      <c r="F11" s="257"/>
      <c r="G11" s="257"/>
      <c r="H11" s="257"/>
      <c r="I11" s="257"/>
      <c r="J11" s="258"/>
    </row>
    <row r="12" spans="1:14" ht="29.25" customHeight="1">
      <c r="A12" s="256"/>
      <c r="B12" s="257"/>
      <c r="C12" s="257"/>
      <c r="D12" s="257"/>
      <c r="E12" s="257"/>
      <c r="F12" s="257"/>
      <c r="G12" s="257"/>
      <c r="H12" s="257"/>
      <c r="I12" s="257"/>
      <c r="J12" s="258"/>
    </row>
    <row r="13" spans="1:14" ht="35.25" customHeight="1">
      <c r="A13" s="261" t="s">
        <v>90</v>
      </c>
      <c r="B13" s="262"/>
      <c r="C13" s="262"/>
      <c r="D13" s="262"/>
      <c r="E13" s="262"/>
      <c r="F13" s="262"/>
      <c r="G13" s="262"/>
      <c r="H13" s="262"/>
      <c r="I13" s="262"/>
      <c r="J13" s="263"/>
    </row>
    <row r="14" spans="1:14" s="4" customFormat="1" ht="36.75" customHeight="1">
      <c r="A14" s="105" t="s">
        <v>84</v>
      </c>
      <c r="B14" s="32" t="s">
        <v>3</v>
      </c>
      <c r="C14" s="32" t="s">
        <v>46</v>
      </c>
      <c r="D14" s="21" t="s">
        <v>143</v>
      </c>
      <c r="E14" s="33" t="s">
        <v>144</v>
      </c>
      <c r="F14" s="20" t="s">
        <v>147</v>
      </c>
      <c r="G14" s="82"/>
      <c r="H14" s="82"/>
      <c r="I14" s="82"/>
      <c r="J14" s="84"/>
      <c r="K14" s="117"/>
      <c r="L14" s="117"/>
      <c r="M14" s="170"/>
      <c r="N14" s="170"/>
    </row>
    <row r="15" spans="1:14" s="4" customFormat="1" ht="87" customHeight="1">
      <c r="A15" s="93">
        <v>3261414800304</v>
      </c>
      <c r="B15" s="19">
        <v>480160</v>
      </c>
      <c r="C15" s="34" t="s">
        <v>153</v>
      </c>
      <c r="D15" s="22">
        <v>19.61</v>
      </c>
      <c r="E15" s="238"/>
      <c r="F15" s="22">
        <f>E15*D15</f>
        <v>0</v>
      </c>
      <c r="G15" s="82"/>
      <c r="H15" s="82"/>
      <c r="I15" s="82"/>
      <c r="J15" s="84"/>
      <c r="K15" s="117"/>
      <c r="L15" s="117"/>
      <c r="M15" s="170"/>
      <c r="N15" s="170"/>
    </row>
    <row r="16" spans="1:14" s="4" customFormat="1" ht="74.25" customHeight="1">
      <c r="A16" s="93">
        <v>3261414800700</v>
      </c>
      <c r="B16" s="19">
        <v>480150</v>
      </c>
      <c r="C16" s="35" t="s">
        <v>154</v>
      </c>
      <c r="D16" s="22">
        <v>25.04</v>
      </c>
      <c r="E16" s="238"/>
      <c r="F16" s="22">
        <f t="shared" ref="F16:F19" si="0">E16*D16</f>
        <v>0</v>
      </c>
      <c r="G16" s="82"/>
      <c r="H16" s="82"/>
      <c r="I16" s="82"/>
      <c r="J16" s="84"/>
      <c r="K16" s="117"/>
      <c r="L16" s="117"/>
      <c r="M16" s="170"/>
      <c r="N16" s="170"/>
    </row>
    <row r="17" spans="1:14" s="4" customFormat="1" ht="70.5" customHeight="1">
      <c r="A17" s="36">
        <v>3261414851009</v>
      </c>
      <c r="B17" s="37">
        <v>485100</v>
      </c>
      <c r="C17" s="122" t="s">
        <v>155</v>
      </c>
      <c r="D17" s="40">
        <v>28.22</v>
      </c>
      <c r="E17" s="239"/>
      <c r="F17" s="22">
        <f t="shared" si="0"/>
        <v>0</v>
      </c>
      <c r="G17" s="82"/>
      <c r="H17" s="82"/>
      <c r="I17" s="82"/>
      <c r="J17" s="84"/>
      <c r="K17" s="117"/>
      <c r="L17" s="117"/>
      <c r="M17" s="170"/>
      <c r="N17" s="170"/>
    </row>
    <row r="18" spans="1:14" s="4" customFormat="1" ht="72.75" customHeight="1">
      <c r="A18" s="93">
        <v>3261414800601</v>
      </c>
      <c r="B18" s="19">
        <v>480050</v>
      </c>
      <c r="C18" s="35" t="s">
        <v>156</v>
      </c>
      <c r="D18" s="22">
        <v>16.940000000000001</v>
      </c>
      <c r="E18" s="238"/>
      <c r="F18" s="22">
        <f t="shared" si="0"/>
        <v>0</v>
      </c>
      <c r="G18" s="82"/>
      <c r="H18" s="82"/>
      <c r="I18" s="82"/>
      <c r="J18" s="84"/>
      <c r="K18" s="117"/>
      <c r="L18" s="117"/>
      <c r="M18" s="170"/>
      <c r="N18" s="170"/>
    </row>
    <row r="19" spans="1:14" s="4" customFormat="1" ht="63" customHeight="1">
      <c r="A19" s="38">
        <v>3261414802018</v>
      </c>
      <c r="B19" s="19">
        <v>480201</v>
      </c>
      <c r="C19" s="39" t="s">
        <v>81</v>
      </c>
      <c r="D19" s="40">
        <v>14.19</v>
      </c>
      <c r="E19" s="237"/>
      <c r="F19" s="22">
        <f t="shared" si="0"/>
        <v>0</v>
      </c>
      <c r="G19" s="82"/>
      <c r="H19" s="82"/>
      <c r="I19" s="82"/>
      <c r="J19" s="84"/>
      <c r="K19" s="117"/>
      <c r="L19" s="117"/>
      <c r="M19" s="170"/>
      <c r="N19" s="170"/>
    </row>
    <row r="20" spans="1:14" ht="60.75" customHeight="1">
      <c r="A20" s="296" t="s">
        <v>98</v>
      </c>
      <c r="B20" s="297"/>
      <c r="C20" s="297"/>
      <c r="D20" s="297"/>
      <c r="E20" s="297"/>
      <c r="F20" s="297"/>
      <c r="G20" s="297"/>
      <c r="H20" s="297"/>
      <c r="I20" s="297"/>
      <c r="J20" s="298"/>
    </row>
    <row r="21" spans="1:14" ht="93" customHeight="1">
      <c r="A21" s="38">
        <v>3261414803138</v>
      </c>
      <c r="B21" s="19">
        <v>480313</v>
      </c>
      <c r="C21" s="41" t="s">
        <v>189</v>
      </c>
      <c r="D21" s="40">
        <v>14.12</v>
      </c>
      <c r="E21" s="237"/>
      <c r="F21" s="40">
        <f>D21*E21</f>
        <v>0</v>
      </c>
      <c r="G21" s="82"/>
      <c r="H21" s="82"/>
      <c r="I21" s="82"/>
      <c r="J21" s="90"/>
    </row>
    <row r="22" spans="1:14" ht="93" customHeight="1">
      <c r="A22" s="38">
        <v>3261414803039</v>
      </c>
      <c r="B22" s="19">
        <v>480303</v>
      </c>
      <c r="C22" s="41" t="s">
        <v>157</v>
      </c>
      <c r="D22" s="40">
        <v>13.98</v>
      </c>
      <c r="E22" s="237"/>
      <c r="F22" s="40">
        <f t="shared" ref="F22:F23" si="1">D22*E22</f>
        <v>0</v>
      </c>
      <c r="G22" s="82"/>
      <c r="H22" s="82"/>
      <c r="I22" s="82"/>
      <c r="J22" s="90"/>
    </row>
    <row r="23" spans="1:14" ht="93" customHeight="1">
      <c r="A23" s="38">
        <v>3261414803022</v>
      </c>
      <c r="B23" s="19">
        <v>480302</v>
      </c>
      <c r="C23" s="41" t="s">
        <v>158</v>
      </c>
      <c r="D23" s="40">
        <v>13.64</v>
      </c>
      <c r="E23" s="237"/>
      <c r="F23" s="40">
        <f t="shared" si="1"/>
        <v>0</v>
      </c>
      <c r="G23" s="82"/>
      <c r="H23" s="82"/>
      <c r="I23" s="82"/>
      <c r="J23" s="90"/>
    </row>
    <row r="24" spans="1:14" s="4" customFormat="1" ht="36" customHeight="1">
      <c r="A24" s="261" t="s">
        <v>91</v>
      </c>
      <c r="B24" s="262"/>
      <c r="C24" s="262"/>
      <c r="D24" s="262"/>
      <c r="E24" s="262"/>
      <c r="F24" s="262"/>
      <c r="G24" s="262"/>
      <c r="H24" s="262"/>
      <c r="I24" s="262"/>
      <c r="J24" s="263"/>
      <c r="K24" s="117"/>
      <c r="L24" s="117"/>
      <c r="M24" s="170"/>
      <c r="N24" s="170"/>
    </row>
    <row r="25" spans="1:14" s="4" customFormat="1" ht="74.25" customHeight="1">
      <c r="A25" s="38">
        <v>3261414802102</v>
      </c>
      <c r="B25" s="29">
        <v>480210</v>
      </c>
      <c r="C25" s="30" t="s">
        <v>152</v>
      </c>
      <c r="D25" s="31">
        <v>48.66</v>
      </c>
      <c r="E25" s="240"/>
      <c r="F25" s="23">
        <f>E25*D25</f>
        <v>0</v>
      </c>
      <c r="G25" s="112"/>
      <c r="H25" s="112"/>
      <c r="I25" s="112"/>
      <c r="J25" s="58"/>
      <c r="K25" s="117"/>
      <c r="L25" s="117"/>
      <c r="M25" s="170"/>
      <c r="N25" s="170"/>
    </row>
    <row r="26" spans="1:14" s="5" customFormat="1" ht="48.75" customHeight="1">
      <c r="A26" s="261" t="s">
        <v>65</v>
      </c>
      <c r="B26" s="262"/>
      <c r="C26" s="262"/>
      <c r="D26" s="262"/>
      <c r="E26" s="262"/>
      <c r="F26" s="262"/>
      <c r="G26" s="262"/>
      <c r="H26" s="262"/>
      <c r="I26" s="262"/>
      <c r="J26" s="263"/>
      <c r="K26" s="117"/>
      <c r="L26" s="117"/>
      <c r="M26" s="172"/>
      <c r="N26" s="172"/>
    </row>
    <row r="27" spans="1:14" s="5" customFormat="1" ht="39" customHeight="1">
      <c r="A27" s="294" t="s">
        <v>47</v>
      </c>
      <c r="B27" s="295"/>
      <c r="C27" s="295"/>
      <c r="D27" s="295"/>
      <c r="E27" s="295"/>
      <c r="F27" s="295"/>
      <c r="G27" s="60"/>
      <c r="H27" s="60"/>
      <c r="I27" s="60"/>
      <c r="J27" s="59"/>
      <c r="K27" s="117" t="s">
        <v>166</v>
      </c>
      <c r="L27" s="117" t="s">
        <v>167</v>
      </c>
      <c r="M27" s="172"/>
      <c r="N27" s="172"/>
    </row>
    <row r="28" spans="1:14" s="4" customFormat="1" ht="33" customHeight="1">
      <c r="A28" s="38">
        <v>3571371028766</v>
      </c>
      <c r="B28" s="18">
        <v>360000</v>
      </c>
      <c r="C28" s="19" t="s">
        <v>48</v>
      </c>
      <c r="D28" s="22">
        <f>L28</f>
        <v>4.4837499999999997</v>
      </c>
      <c r="E28" s="238"/>
      <c r="F28" s="22">
        <f>E28*D28</f>
        <v>0</v>
      </c>
      <c r="G28" s="57"/>
      <c r="H28" s="57"/>
      <c r="I28" s="57"/>
      <c r="J28" s="58"/>
      <c r="K28" s="117">
        <v>4.25</v>
      </c>
      <c r="L28" s="117">
        <f>K28*1.055</f>
        <v>4.4837499999999997</v>
      </c>
      <c r="M28" s="170"/>
      <c r="N28" s="170"/>
    </row>
    <row r="29" spans="1:14" s="4" customFormat="1" ht="33" customHeight="1">
      <c r="A29" s="93">
        <v>3261411400781</v>
      </c>
      <c r="B29" s="19">
        <v>140078</v>
      </c>
      <c r="C29" s="19" t="s">
        <v>49</v>
      </c>
      <c r="D29" s="22">
        <v>4.4400000000000004</v>
      </c>
      <c r="E29" s="238"/>
      <c r="F29" s="22">
        <f t="shared" ref="F29:F39" si="2">E29*D29</f>
        <v>0</v>
      </c>
      <c r="G29" s="57"/>
      <c r="H29" s="57"/>
      <c r="I29" s="57"/>
      <c r="J29" s="58"/>
      <c r="K29" s="117">
        <v>4.33</v>
      </c>
      <c r="L29" s="117">
        <f t="shared" ref="L29:L39" si="3">K29*1.055</f>
        <v>4.5681500000000002</v>
      </c>
      <c r="M29" s="170"/>
      <c r="N29" s="170"/>
    </row>
    <row r="30" spans="1:14" s="4" customFormat="1" ht="33" customHeight="1">
      <c r="A30" s="93">
        <v>3261411400811</v>
      </c>
      <c r="B30" s="19">
        <v>140081</v>
      </c>
      <c r="C30" s="19" t="s">
        <v>50</v>
      </c>
      <c r="D30" s="22">
        <v>4.22</v>
      </c>
      <c r="E30" s="238"/>
      <c r="F30" s="22">
        <f t="shared" si="2"/>
        <v>0</v>
      </c>
      <c r="G30" s="57"/>
      <c r="H30" s="57"/>
      <c r="I30" s="57"/>
      <c r="J30" s="58"/>
      <c r="K30" s="117">
        <v>4.12</v>
      </c>
      <c r="L30" s="117">
        <f t="shared" si="3"/>
        <v>4.3465999999999996</v>
      </c>
      <c r="M30" s="170"/>
      <c r="N30" s="170"/>
    </row>
    <row r="31" spans="1:14" s="4" customFormat="1" ht="33" customHeight="1">
      <c r="A31" s="93">
        <v>3261411400828</v>
      </c>
      <c r="B31" s="19">
        <v>140082</v>
      </c>
      <c r="C31" s="19" t="s">
        <v>169</v>
      </c>
      <c r="D31" s="22">
        <v>4.22</v>
      </c>
      <c r="E31" s="238"/>
      <c r="F31" s="22">
        <f t="shared" si="2"/>
        <v>0</v>
      </c>
      <c r="G31" s="57"/>
      <c r="H31" s="57"/>
      <c r="I31" s="57"/>
      <c r="J31" s="58"/>
      <c r="K31" s="117">
        <v>4.12</v>
      </c>
      <c r="L31" s="117">
        <f t="shared" si="3"/>
        <v>4.3465999999999996</v>
      </c>
      <c r="M31" s="170"/>
      <c r="N31" s="170"/>
    </row>
    <row r="32" spans="1:14" s="4" customFormat="1" ht="33" customHeight="1">
      <c r="A32" s="38">
        <v>3261414711501</v>
      </c>
      <c r="B32" s="19">
        <v>471150</v>
      </c>
      <c r="C32" s="19" t="s">
        <v>51</v>
      </c>
      <c r="D32" s="22">
        <v>2.64</v>
      </c>
      <c r="E32" s="238"/>
      <c r="F32" s="22">
        <f t="shared" si="2"/>
        <v>0</v>
      </c>
      <c r="G32" s="57"/>
      <c r="H32" s="57"/>
      <c r="I32" s="57"/>
      <c r="J32" s="58"/>
      <c r="K32" s="117">
        <v>2.57</v>
      </c>
      <c r="L32" s="117">
        <f t="shared" si="3"/>
        <v>2.7113499999999995</v>
      </c>
      <c r="M32" s="170"/>
      <c r="N32" s="170"/>
    </row>
    <row r="33" spans="1:14" s="4" customFormat="1" ht="33" customHeight="1">
      <c r="A33" s="93">
        <v>3760024881708</v>
      </c>
      <c r="B33" s="28">
        <v>488170</v>
      </c>
      <c r="C33" s="19" t="s">
        <v>52</v>
      </c>
      <c r="D33" s="22">
        <v>2.69</v>
      </c>
      <c r="E33" s="238"/>
      <c r="F33" s="22">
        <f t="shared" si="2"/>
        <v>0</v>
      </c>
      <c r="G33" s="57"/>
      <c r="H33" s="57"/>
      <c r="I33" s="57"/>
      <c r="J33" s="58"/>
      <c r="K33" s="117">
        <v>2.57</v>
      </c>
      <c r="L33" s="117">
        <f t="shared" si="3"/>
        <v>2.7113499999999995</v>
      </c>
      <c r="M33" s="170"/>
      <c r="N33" s="170"/>
    </row>
    <row r="34" spans="1:14" s="4" customFormat="1" ht="33" customHeight="1">
      <c r="A34" s="93">
        <v>3760024880909</v>
      </c>
      <c r="B34" s="29">
        <v>488090</v>
      </c>
      <c r="C34" s="19" t="s">
        <v>53</v>
      </c>
      <c r="D34" s="22">
        <v>3.95</v>
      </c>
      <c r="E34" s="238"/>
      <c r="F34" s="22">
        <f t="shared" si="2"/>
        <v>0</v>
      </c>
      <c r="G34" s="57"/>
      <c r="H34" s="57"/>
      <c r="I34" s="57"/>
      <c r="J34" s="58"/>
      <c r="K34" s="117">
        <v>3.78</v>
      </c>
      <c r="L34" s="117">
        <f t="shared" si="3"/>
        <v>3.9878999999999998</v>
      </c>
      <c r="M34" s="170"/>
      <c r="N34" s="170"/>
    </row>
    <row r="35" spans="1:14" s="4" customFormat="1" ht="33" customHeight="1">
      <c r="A35" s="93">
        <v>3760024882507</v>
      </c>
      <c r="B35" s="18">
        <v>488250</v>
      </c>
      <c r="C35" s="19" t="s">
        <v>54</v>
      </c>
      <c r="D35" s="22">
        <v>3.07</v>
      </c>
      <c r="E35" s="238"/>
      <c r="F35" s="22">
        <f t="shared" si="2"/>
        <v>0</v>
      </c>
      <c r="G35" s="57"/>
      <c r="H35" s="57"/>
      <c r="I35" s="57"/>
      <c r="J35" s="58"/>
      <c r="K35" s="117">
        <v>2.94</v>
      </c>
      <c r="L35" s="117">
        <f t="shared" si="3"/>
        <v>3.1016999999999997</v>
      </c>
      <c r="M35" s="170"/>
      <c r="N35" s="170"/>
    </row>
    <row r="36" spans="1:14" s="4" customFormat="1" ht="33" customHeight="1">
      <c r="A36" s="93">
        <v>3760024883306</v>
      </c>
      <c r="B36" s="19">
        <v>488330</v>
      </c>
      <c r="C36" s="19" t="s">
        <v>55</v>
      </c>
      <c r="D36" s="22">
        <v>2.96</v>
      </c>
      <c r="E36" s="238"/>
      <c r="F36" s="22">
        <f t="shared" si="2"/>
        <v>0</v>
      </c>
      <c r="G36" s="57"/>
      <c r="H36" s="57"/>
      <c r="I36" s="57"/>
      <c r="J36" s="58"/>
      <c r="K36" s="117">
        <v>2.84</v>
      </c>
      <c r="L36" s="117">
        <f t="shared" si="3"/>
        <v>2.9961999999999995</v>
      </c>
      <c r="M36" s="170"/>
      <c r="N36" s="170"/>
    </row>
    <row r="37" spans="1:14" s="4" customFormat="1" ht="33" customHeight="1">
      <c r="A37" s="38">
        <v>3760024889155</v>
      </c>
      <c r="B37" s="19">
        <v>488915</v>
      </c>
      <c r="C37" s="19" t="s">
        <v>56</v>
      </c>
      <c r="D37" s="22">
        <v>3.34</v>
      </c>
      <c r="E37" s="238"/>
      <c r="F37" s="22">
        <f t="shared" si="2"/>
        <v>0</v>
      </c>
      <c r="G37" s="57"/>
      <c r="H37" s="57"/>
      <c r="I37" s="57"/>
      <c r="J37" s="58"/>
      <c r="K37" s="117">
        <v>3.2</v>
      </c>
      <c r="L37" s="117">
        <f t="shared" si="3"/>
        <v>3.3759999999999999</v>
      </c>
      <c r="M37" s="170"/>
      <c r="N37" s="170"/>
    </row>
    <row r="38" spans="1:14" s="4" customFormat="1" ht="33" customHeight="1">
      <c r="A38" s="38">
        <v>3760024881654</v>
      </c>
      <c r="B38" s="19">
        <v>488165</v>
      </c>
      <c r="C38" s="19" t="s">
        <v>57</v>
      </c>
      <c r="D38" s="22">
        <v>3.51</v>
      </c>
      <c r="E38" s="238"/>
      <c r="F38" s="22">
        <f t="shared" si="2"/>
        <v>0</v>
      </c>
      <c r="G38" s="57"/>
      <c r="H38" s="57"/>
      <c r="I38" s="57"/>
      <c r="J38" s="58"/>
      <c r="K38" s="117">
        <v>3.36</v>
      </c>
      <c r="L38" s="117">
        <f t="shared" si="3"/>
        <v>3.5447999999999995</v>
      </c>
      <c r="M38" s="170"/>
      <c r="N38" s="170"/>
    </row>
    <row r="39" spans="1:14" s="4" customFormat="1" ht="33" customHeight="1" thickBot="1">
      <c r="A39" s="38">
        <v>3760024880466</v>
      </c>
      <c r="B39" s="19">
        <v>488046</v>
      </c>
      <c r="C39" s="19" t="s">
        <v>58</v>
      </c>
      <c r="D39" s="22">
        <v>3.79</v>
      </c>
      <c r="E39" s="238"/>
      <c r="F39" s="22">
        <f t="shared" si="2"/>
        <v>0</v>
      </c>
      <c r="G39" s="57"/>
      <c r="H39" s="57"/>
      <c r="I39" s="57"/>
      <c r="J39" s="58"/>
      <c r="K39" s="117">
        <v>3.62</v>
      </c>
      <c r="L39" s="117">
        <f t="shared" si="3"/>
        <v>3.8190999999999997</v>
      </c>
      <c r="M39" s="170"/>
      <c r="N39" s="170"/>
    </row>
    <row r="40" spans="1:14" s="5" customFormat="1" ht="33" customHeight="1" thickBot="1">
      <c r="A40" s="67"/>
      <c r="B40" s="2"/>
      <c r="C40" s="288" t="s">
        <v>150</v>
      </c>
      <c r="D40" s="289"/>
      <c r="E40" s="241"/>
      <c r="F40" s="121">
        <f>SUM(F15:F39)</f>
        <v>0</v>
      </c>
      <c r="G40" s="2"/>
      <c r="H40" s="2"/>
      <c r="I40" s="2"/>
      <c r="J40" s="113"/>
      <c r="K40" s="117"/>
      <c r="L40" s="117"/>
      <c r="M40" s="172"/>
      <c r="N40" s="172"/>
    </row>
    <row r="41" spans="1:14">
      <c r="A41" s="70"/>
      <c r="E41" s="114"/>
      <c r="F41" s="71"/>
      <c r="J41" s="56"/>
    </row>
    <row r="42" spans="1:14" ht="19.5" thickBot="1">
      <c r="A42" s="72"/>
      <c r="B42" s="73"/>
      <c r="C42" s="73"/>
      <c r="D42" s="73"/>
      <c r="E42" s="115"/>
      <c r="F42" s="75"/>
      <c r="G42" s="73"/>
      <c r="H42" s="73"/>
      <c r="I42" s="73"/>
      <c r="J42" s="76"/>
    </row>
  </sheetData>
  <sheetProtection algorithmName="SHA-512" hashValue="kC6oT0NhuYJHQDeG0FcPVsTUi+OKC2o2cgut5E45OyPwQJCtgPrw9ip5Y175Vx8pcMMLvsfcb3Lw5bXxEnYwqA==" saltValue="GsabUO952gO7o8WyKOaKuQ==" spinCount="100000" sheet="1" objects="1" scenarios="1" formatColumns="0"/>
  <mergeCells count="8">
    <mergeCell ref="C40:D40"/>
    <mergeCell ref="A8:J10"/>
    <mergeCell ref="A27:F27"/>
    <mergeCell ref="A20:J20"/>
    <mergeCell ref="A24:J24"/>
    <mergeCell ref="A26:J26"/>
    <mergeCell ref="A11:J12"/>
    <mergeCell ref="A13:J13"/>
  </mergeCells>
  <printOptions verticalCentered="1"/>
  <pageMargins left="0.27559055118110237" right="3.937007874015748E-2" top="0.23622047244094491" bottom="0.23622047244094491" header="0.31496062992125984" footer="0.31496062992125984"/>
  <pageSetup paperSize="9" scale="3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1D086-EE33-4EE2-B998-D6B3108274EA}">
  <sheetPr>
    <pageSetUpPr fitToPage="1"/>
  </sheetPr>
  <dimension ref="A1:L76"/>
  <sheetViews>
    <sheetView tabSelected="1" view="pageLayout" topLeftCell="A39" zoomScale="60" zoomScaleNormal="100" zoomScalePageLayoutView="60" workbookViewId="0">
      <selection activeCell="D35" sqref="A35:D35"/>
    </sheetView>
  </sheetViews>
  <sheetFormatPr baseColWidth="10" defaultRowHeight="18.75"/>
  <cols>
    <col min="1" max="1" width="25.85546875" style="6" customWidth="1"/>
    <col min="2" max="2" width="16.7109375" style="7" customWidth="1"/>
    <col min="3" max="3" width="67.7109375" style="7" customWidth="1"/>
    <col min="4" max="4" width="15.7109375" style="225" customWidth="1"/>
    <col min="5" max="5" width="17.140625" style="7" customWidth="1"/>
    <col min="6" max="6" width="30.140625" style="226" customWidth="1"/>
    <col min="7" max="7" width="13.140625" style="7" customWidth="1"/>
    <col min="8" max="8" width="19.140625" style="7" customWidth="1"/>
    <col min="9" max="9" width="20" style="7" customWidth="1"/>
    <col min="11" max="11" width="13" style="174" bestFit="1" customWidth="1"/>
    <col min="12" max="12" width="14.42578125" style="174" bestFit="1" customWidth="1"/>
  </cols>
  <sheetData>
    <row r="1" spans="1:12" ht="15" customHeight="1">
      <c r="A1" s="314"/>
      <c r="B1" s="315"/>
      <c r="C1" s="315"/>
      <c r="D1" s="315"/>
      <c r="E1" s="315"/>
      <c r="F1" s="315"/>
      <c r="G1" s="315"/>
      <c r="H1" s="315"/>
      <c r="I1" s="315"/>
      <c r="J1" s="316"/>
    </row>
    <row r="2" spans="1:12" ht="15" customHeight="1">
      <c r="A2" s="317"/>
      <c r="B2" s="318"/>
      <c r="C2" s="318"/>
      <c r="D2" s="318"/>
      <c r="E2" s="318"/>
      <c r="F2" s="318"/>
      <c r="G2" s="318"/>
      <c r="H2" s="318"/>
      <c r="I2" s="318"/>
      <c r="J2" s="319"/>
    </row>
    <row r="3" spans="1:12" ht="15" customHeight="1">
      <c r="A3" s="317"/>
      <c r="B3" s="318"/>
      <c r="C3" s="318"/>
      <c r="D3" s="318"/>
      <c r="E3" s="318"/>
      <c r="F3" s="318"/>
      <c r="G3" s="318"/>
      <c r="H3" s="318"/>
      <c r="I3" s="318"/>
      <c r="J3" s="319"/>
    </row>
    <row r="4" spans="1:12" ht="15" customHeight="1">
      <c r="A4" s="317"/>
      <c r="B4" s="318"/>
      <c r="C4" s="318"/>
      <c r="D4" s="318"/>
      <c r="E4" s="318"/>
      <c r="F4" s="318"/>
      <c r="G4" s="318"/>
      <c r="H4" s="318"/>
      <c r="I4" s="318"/>
      <c r="J4" s="319"/>
    </row>
    <row r="5" spans="1:12" ht="15" customHeight="1">
      <c r="A5" s="317"/>
      <c r="B5" s="318"/>
      <c r="C5" s="318"/>
      <c r="D5" s="318"/>
      <c r="E5" s="318"/>
      <c r="F5" s="318"/>
      <c r="G5" s="318"/>
      <c r="H5" s="318"/>
      <c r="I5" s="318"/>
      <c r="J5" s="319"/>
    </row>
    <row r="6" spans="1:12" ht="15" customHeight="1">
      <c r="A6" s="317"/>
      <c r="B6" s="318"/>
      <c r="C6" s="318"/>
      <c r="D6" s="318"/>
      <c r="E6" s="318"/>
      <c r="F6" s="318"/>
      <c r="G6" s="318"/>
      <c r="H6" s="318"/>
      <c r="I6" s="318"/>
      <c r="J6" s="319"/>
    </row>
    <row r="7" spans="1:12" s="1" customFormat="1" ht="72.75" customHeight="1">
      <c r="A7" s="317"/>
      <c r="B7" s="318"/>
      <c r="C7" s="318"/>
      <c r="D7" s="318"/>
      <c r="E7" s="318"/>
      <c r="F7" s="318"/>
      <c r="G7" s="318"/>
      <c r="H7" s="318"/>
      <c r="I7" s="318"/>
      <c r="J7" s="319"/>
      <c r="K7" s="175"/>
      <c r="L7" s="175"/>
    </row>
    <row r="8" spans="1:12" ht="48" customHeight="1">
      <c r="A8" s="299" t="s">
        <v>178</v>
      </c>
      <c r="B8" s="300"/>
      <c r="C8" s="300"/>
      <c r="D8" s="300"/>
      <c r="E8" s="300"/>
      <c r="F8" s="300"/>
      <c r="G8" s="300"/>
      <c r="H8" s="300"/>
      <c r="I8" s="300"/>
      <c r="J8" s="301"/>
    </row>
    <row r="9" spans="1:12" ht="21" customHeight="1">
      <c r="A9" s="302"/>
      <c r="B9" s="303"/>
      <c r="C9" s="303"/>
      <c r="D9" s="303"/>
      <c r="E9" s="303"/>
      <c r="F9" s="303"/>
      <c r="G9" s="303"/>
      <c r="H9" s="303"/>
      <c r="I9" s="303"/>
      <c r="J9" s="304"/>
    </row>
    <row r="10" spans="1:12" ht="26.25" customHeight="1">
      <c r="A10" s="305" t="s">
        <v>35</v>
      </c>
      <c r="B10" s="306"/>
      <c r="C10" s="306"/>
      <c r="D10" s="306"/>
      <c r="E10" s="306"/>
      <c r="F10" s="306"/>
      <c r="G10" s="306"/>
      <c r="H10" s="306"/>
      <c r="I10" s="306"/>
      <c r="J10" s="307"/>
    </row>
    <row r="11" spans="1:12" ht="15" customHeight="1">
      <c r="A11" s="305"/>
      <c r="B11" s="306"/>
      <c r="C11" s="306"/>
      <c r="D11" s="306"/>
      <c r="E11" s="306"/>
      <c r="F11" s="306"/>
      <c r="G11" s="306"/>
      <c r="H11" s="306"/>
      <c r="I11" s="306"/>
      <c r="J11" s="307"/>
    </row>
    <row r="12" spans="1:12" ht="36.75" customHeight="1">
      <c r="A12" s="261" t="s">
        <v>36</v>
      </c>
      <c r="B12" s="262"/>
      <c r="C12" s="262"/>
      <c r="D12" s="262"/>
      <c r="E12" s="262"/>
      <c r="F12" s="262"/>
      <c r="G12" s="262"/>
      <c r="H12" s="262"/>
      <c r="I12" s="262"/>
      <c r="J12" s="263"/>
    </row>
    <row r="13" spans="1:12" ht="30.75" customHeight="1">
      <c r="A13" s="254" t="s">
        <v>37</v>
      </c>
      <c r="B13" s="255"/>
      <c r="C13" s="255"/>
      <c r="D13" s="255"/>
      <c r="E13" s="255"/>
      <c r="F13" s="255"/>
      <c r="G13" s="3"/>
      <c r="H13" s="3"/>
      <c r="I13" s="3"/>
      <c r="J13" s="90"/>
      <c r="K13" s="174" t="s">
        <v>166</v>
      </c>
      <c r="L13" s="174" t="s">
        <v>167</v>
      </c>
    </row>
    <row r="14" spans="1:12" s="4" customFormat="1" ht="36.75" customHeight="1">
      <c r="A14" s="85" t="s">
        <v>2</v>
      </c>
      <c r="B14" s="21" t="s">
        <v>3</v>
      </c>
      <c r="C14" s="21" t="s">
        <v>4</v>
      </c>
      <c r="D14" s="176" t="s">
        <v>143</v>
      </c>
      <c r="E14" s="21" t="s">
        <v>144</v>
      </c>
      <c r="F14" s="176" t="s">
        <v>147</v>
      </c>
      <c r="G14" s="82"/>
      <c r="H14" s="82"/>
      <c r="I14" s="82"/>
      <c r="J14" s="84"/>
      <c r="K14" s="177"/>
      <c r="L14" s="177"/>
    </row>
    <row r="15" spans="1:12" s="4" customFormat="1" ht="34.5" customHeight="1">
      <c r="A15" s="327">
        <v>3261416050004</v>
      </c>
      <c r="B15" s="328">
        <v>605000</v>
      </c>
      <c r="C15" s="328" t="s">
        <v>38</v>
      </c>
      <c r="D15" s="330">
        <f>L15</f>
        <v>3.8519999999999999</v>
      </c>
      <c r="E15" s="242"/>
      <c r="F15" s="47">
        <f>E15*D15</f>
        <v>0</v>
      </c>
      <c r="G15" s="82"/>
      <c r="H15" s="82"/>
      <c r="I15" s="82"/>
      <c r="J15" s="84"/>
      <c r="K15" s="177">
        <v>3.21</v>
      </c>
      <c r="L15" s="177">
        <f>1.2*K15</f>
        <v>3.8519999999999999</v>
      </c>
    </row>
    <row r="16" spans="1:12" s="4" customFormat="1" ht="34.5" customHeight="1">
      <c r="A16" s="93">
        <v>3261416050059</v>
      </c>
      <c r="B16" s="19">
        <v>605005</v>
      </c>
      <c r="C16" s="19" t="s">
        <v>141</v>
      </c>
      <c r="D16" s="47">
        <f t="shared" ref="D16:D18" si="0">L16</f>
        <v>3.6959999999999997</v>
      </c>
      <c r="E16" s="242"/>
      <c r="F16" s="47">
        <f t="shared" ref="F16:F19" si="1">E16*D16</f>
        <v>0</v>
      </c>
      <c r="G16" s="82"/>
      <c r="H16" s="82"/>
      <c r="I16" s="82"/>
      <c r="J16" s="84"/>
      <c r="K16" s="177">
        <v>3.08</v>
      </c>
      <c r="L16" s="177">
        <f t="shared" ref="L16:L58" si="2">1.2*K16</f>
        <v>3.6959999999999997</v>
      </c>
    </row>
    <row r="17" spans="1:12" s="4" customFormat="1" ht="34.5" customHeight="1">
      <c r="A17" s="93">
        <v>3261416050042</v>
      </c>
      <c r="B17" s="19">
        <v>605004</v>
      </c>
      <c r="C17" s="19" t="s">
        <v>39</v>
      </c>
      <c r="D17" s="47">
        <f t="shared" si="0"/>
        <v>3.456</v>
      </c>
      <c r="E17" s="242"/>
      <c r="F17" s="47">
        <f t="shared" si="1"/>
        <v>0</v>
      </c>
      <c r="G17" s="82"/>
      <c r="H17" s="82"/>
      <c r="I17" s="82"/>
      <c r="J17" s="84"/>
      <c r="K17" s="177">
        <v>2.88</v>
      </c>
      <c r="L17" s="177">
        <f t="shared" si="2"/>
        <v>3.456</v>
      </c>
    </row>
    <row r="18" spans="1:12" s="4" customFormat="1" ht="34.5" customHeight="1">
      <c r="A18" s="93">
        <v>3261416050028</v>
      </c>
      <c r="B18" s="19">
        <v>605002</v>
      </c>
      <c r="C18" s="19" t="s">
        <v>140</v>
      </c>
      <c r="D18" s="47">
        <f t="shared" si="0"/>
        <v>3.5880000000000001</v>
      </c>
      <c r="E18" s="242"/>
      <c r="F18" s="47">
        <f t="shared" si="1"/>
        <v>0</v>
      </c>
      <c r="G18" s="82"/>
      <c r="H18" s="82"/>
      <c r="I18" s="82"/>
      <c r="J18" s="84"/>
      <c r="K18" s="177">
        <v>2.99</v>
      </c>
      <c r="L18" s="177">
        <f t="shared" si="2"/>
        <v>3.5880000000000001</v>
      </c>
    </row>
    <row r="19" spans="1:12" s="181" customFormat="1" ht="34.5" customHeight="1">
      <c r="A19" s="178">
        <v>3261416050035</v>
      </c>
      <c r="B19" s="29">
        <v>605003</v>
      </c>
      <c r="C19" s="29" t="s">
        <v>139</v>
      </c>
      <c r="D19" s="48">
        <f>L19</f>
        <v>7.2239999999999993</v>
      </c>
      <c r="E19" s="243"/>
      <c r="F19" s="47">
        <f t="shared" si="1"/>
        <v>0</v>
      </c>
      <c r="G19" s="179"/>
      <c r="H19" s="179"/>
      <c r="I19" s="179"/>
      <c r="J19" s="180"/>
      <c r="K19" s="177">
        <v>6.02</v>
      </c>
      <c r="L19" s="177">
        <f t="shared" si="2"/>
        <v>7.2239999999999993</v>
      </c>
    </row>
    <row r="20" spans="1:12" s="5" customFormat="1" ht="30.75" customHeight="1">
      <c r="A20" s="254" t="s">
        <v>40</v>
      </c>
      <c r="B20" s="255"/>
      <c r="C20" s="255"/>
      <c r="D20" s="255"/>
      <c r="E20" s="255"/>
      <c r="F20" s="255"/>
      <c r="G20" s="139"/>
      <c r="H20" s="139"/>
      <c r="I20" s="139"/>
      <c r="J20" s="84"/>
      <c r="K20" s="177"/>
      <c r="L20" s="177">
        <f t="shared" si="2"/>
        <v>0</v>
      </c>
    </row>
    <row r="21" spans="1:12" s="4" customFormat="1" ht="34.5" customHeight="1">
      <c r="A21" s="38">
        <v>3261416050011</v>
      </c>
      <c r="B21" s="19">
        <v>605001</v>
      </c>
      <c r="C21" s="182" t="s">
        <v>41</v>
      </c>
      <c r="D21" s="48">
        <f>L21</f>
        <v>4.3079999999999998</v>
      </c>
      <c r="E21" s="242"/>
      <c r="F21" s="49">
        <f>E21*D21</f>
        <v>0</v>
      </c>
      <c r="G21" s="82"/>
      <c r="H21" s="82"/>
      <c r="I21" s="82"/>
      <c r="J21" s="84"/>
      <c r="K21" s="177">
        <v>3.59</v>
      </c>
      <c r="L21" s="177">
        <f t="shared" si="2"/>
        <v>4.3079999999999998</v>
      </c>
    </row>
    <row r="22" spans="1:12" s="4" customFormat="1" ht="34.5" customHeight="1">
      <c r="A22" s="38">
        <v>3261416050066</v>
      </c>
      <c r="B22" s="19">
        <v>605006</v>
      </c>
      <c r="C22" s="19" t="s">
        <v>138</v>
      </c>
      <c r="D22" s="48">
        <f>L22</f>
        <v>4.26</v>
      </c>
      <c r="E22" s="242"/>
      <c r="F22" s="49">
        <f>E22*D22</f>
        <v>0</v>
      </c>
      <c r="G22" s="82"/>
      <c r="H22" s="82"/>
      <c r="I22" s="82"/>
      <c r="J22" s="84"/>
      <c r="K22" s="177">
        <v>3.55</v>
      </c>
      <c r="L22" s="177">
        <f t="shared" si="2"/>
        <v>4.26</v>
      </c>
    </row>
    <row r="23" spans="1:12" ht="30.75" customHeight="1">
      <c r="A23" s="254" t="s">
        <v>42</v>
      </c>
      <c r="B23" s="255"/>
      <c r="C23" s="255"/>
      <c r="D23" s="255"/>
      <c r="E23" s="255"/>
      <c r="F23" s="255"/>
      <c r="G23" s="60"/>
      <c r="H23" s="60"/>
      <c r="I23" s="60"/>
      <c r="J23" s="90"/>
      <c r="L23" s="177">
        <f t="shared" si="2"/>
        <v>0</v>
      </c>
    </row>
    <row r="24" spans="1:12" s="4" customFormat="1" ht="34.5" customHeight="1">
      <c r="A24" s="183">
        <v>3261416040005</v>
      </c>
      <c r="B24" s="182">
        <v>604000</v>
      </c>
      <c r="C24" s="182" t="s">
        <v>137</v>
      </c>
      <c r="D24" s="50">
        <f>L24</f>
        <v>4.992</v>
      </c>
      <c r="E24" s="244"/>
      <c r="F24" s="50">
        <f>D24*E24</f>
        <v>0</v>
      </c>
      <c r="G24" s="82"/>
      <c r="H24" s="82"/>
      <c r="I24" s="82"/>
      <c r="J24" s="84"/>
      <c r="K24" s="177">
        <v>4.16</v>
      </c>
      <c r="L24" s="177">
        <f t="shared" si="2"/>
        <v>4.992</v>
      </c>
    </row>
    <row r="25" spans="1:12" s="4" customFormat="1" ht="34.5" customHeight="1">
      <c r="A25" s="93">
        <v>3261416040036</v>
      </c>
      <c r="B25" s="18">
        <v>604003</v>
      </c>
      <c r="C25" s="19" t="s">
        <v>43</v>
      </c>
      <c r="D25" s="50">
        <f t="shared" ref="D25:D27" si="3">L25</f>
        <v>4.2839999999999998</v>
      </c>
      <c r="E25" s="244"/>
      <c r="F25" s="50">
        <f t="shared" ref="F25:F27" si="4">D25*E25</f>
        <v>0</v>
      </c>
      <c r="G25" s="82"/>
      <c r="H25" s="82"/>
      <c r="I25" s="82"/>
      <c r="J25" s="84"/>
      <c r="K25" s="177">
        <v>3.57</v>
      </c>
      <c r="L25" s="177">
        <f t="shared" si="2"/>
        <v>4.2839999999999998</v>
      </c>
    </row>
    <row r="26" spans="1:12" s="4" customFormat="1" ht="34.5" customHeight="1">
      <c r="A26" s="38">
        <v>3261416040029</v>
      </c>
      <c r="B26" s="19">
        <v>604002</v>
      </c>
      <c r="C26" s="19" t="s">
        <v>136</v>
      </c>
      <c r="D26" s="50">
        <f t="shared" si="3"/>
        <v>5.0639999999999992</v>
      </c>
      <c r="E26" s="242"/>
      <c r="F26" s="50">
        <f t="shared" si="4"/>
        <v>0</v>
      </c>
      <c r="G26" s="82"/>
      <c r="H26" s="82"/>
      <c r="I26" s="82"/>
      <c r="J26" s="84"/>
      <c r="K26" s="177">
        <v>4.22</v>
      </c>
      <c r="L26" s="177">
        <f t="shared" si="2"/>
        <v>5.0639999999999992</v>
      </c>
    </row>
    <row r="27" spans="1:12" s="181" customFormat="1" ht="34.5" customHeight="1">
      <c r="A27" s="38">
        <v>3261416040012</v>
      </c>
      <c r="B27" s="29">
        <v>604001</v>
      </c>
      <c r="C27" s="29" t="s">
        <v>44</v>
      </c>
      <c r="D27" s="116">
        <f t="shared" si="3"/>
        <v>4.1879999999999997</v>
      </c>
      <c r="E27" s="243"/>
      <c r="F27" s="50">
        <f t="shared" si="4"/>
        <v>0</v>
      </c>
      <c r="G27" s="179"/>
      <c r="H27" s="179"/>
      <c r="I27" s="179"/>
      <c r="J27" s="180"/>
      <c r="K27" s="177">
        <v>3.49</v>
      </c>
      <c r="L27" s="177">
        <f t="shared" si="2"/>
        <v>4.1879999999999997</v>
      </c>
    </row>
    <row r="28" spans="1:12" ht="30.75" customHeight="1">
      <c r="A28" s="254" t="s">
        <v>66</v>
      </c>
      <c r="B28" s="255"/>
      <c r="C28" s="255"/>
      <c r="D28" s="255"/>
      <c r="E28" s="255"/>
      <c r="F28" s="255"/>
      <c r="G28" s="60"/>
      <c r="H28" s="60"/>
      <c r="I28" s="60"/>
      <c r="J28" s="90"/>
      <c r="L28" s="177">
        <f t="shared" si="2"/>
        <v>0</v>
      </c>
    </row>
    <row r="29" spans="1:12" ht="30" customHeight="1">
      <c r="A29" s="184">
        <v>3261416040043</v>
      </c>
      <c r="B29" s="185">
        <v>604004</v>
      </c>
      <c r="C29" s="186" t="s">
        <v>67</v>
      </c>
      <c r="D29" s="51">
        <f>L29</f>
        <v>5.1479999999999997</v>
      </c>
      <c r="E29" s="245"/>
      <c r="F29" s="47">
        <f>E29*D29</f>
        <v>0</v>
      </c>
      <c r="G29" s="60"/>
      <c r="H29" s="60"/>
      <c r="I29" s="60"/>
      <c r="J29" s="90"/>
      <c r="K29" s="174">
        <v>4.29</v>
      </c>
      <c r="L29" s="177">
        <f t="shared" si="2"/>
        <v>5.1479999999999997</v>
      </c>
    </row>
    <row r="30" spans="1:12" ht="30.75" customHeight="1">
      <c r="A30" s="254" t="s">
        <v>87</v>
      </c>
      <c r="B30" s="255"/>
      <c r="C30" s="255"/>
      <c r="D30" s="255"/>
      <c r="E30" s="255"/>
      <c r="F30" s="255"/>
      <c r="G30" s="60"/>
      <c r="H30" s="60"/>
      <c r="I30" s="60"/>
      <c r="J30" s="90"/>
      <c r="L30" s="177">
        <f t="shared" si="2"/>
        <v>0</v>
      </c>
    </row>
    <row r="31" spans="1:12" s="4" customFormat="1" ht="34.5" customHeight="1">
      <c r="A31" s="184">
        <v>3261416040050</v>
      </c>
      <c r="B31" s="186">
        <v>604005</v>
      </c>
      <c r="C31" s="182" t="s">
        <v>135</v>
      </c>
      <c r="D31" s="51">
        <f>L31</f>
        <v>5.7119999999999997</v>
      </c>
      <c r="E31" s="245"/>
      <c r="F31" s="47">
        <f>E31*D31</f>
        <v>0</v>
      </c>
      <c r="G31" s="82"/>
      <c r="H31" s="82"/>
      <c r="I31" s="82"/>
      <c r="J31" s="84"/>
      <c r="K31" s="177">
        <v>4.76</v>
      </c>
      <c r="L31" s="177">
        <f t="shared" si="2"/>
        <v>5.7119999999999997</v>
      </c>
    </row>
    <row r="32" spans="1:12" s="4" customFormat="1" ht="34.5" customHeight="1">
      <c r="A32" s="38">
        <v>3261416040067</v>
      </c>
      <c r="B32" s="186">
        <v>604006</v>
      </c>
      <c r="C32" s="182" t="s">
        <v>134</v>
      </c>
      <c r="D32" s="51">
        <f t="shared" ref="D32:D33" si="5">L32</f>
        <v>11.315999999999999</v>
      </c>
      <c r="E32" s="245"/>
      <c r="F32" s="47">
        <f t="shared" ref="F32:F33" si="6">E32*D32</f>
        <v>0</v>
      </c>
      <c r="G32" s="323"/>
      <c r="H32" s="324"/>
      <c r="I32" s="324"/>
      <c r="J32" s="325"/>
      <c r="K32" s="177">
        <v>9.43</v>
      </c>
      <c r="L32" s="177">
        <f t="shared" si="2"/>
        <v>11.315999999999999</v>
      </c>
    </row>
    <row r="33" spans="1:12" s="4" customFormat="1" ht="34.5" customHeight="1">
      <c r="A33" s="38">
        <v>3261416040081</v>
      </c>
      <c r="B33" s="186">
        <v>604008</v>
      </c>
      <c r="C33" s="182" t="s">
        <v>68</v>
      </c>
      <c r="D33" s="51">
        <f t="shared" si="5"/>
        <v>6.7679999999999998</v>
      </c>
      <c r="E33" s="245"/>
      <c r="F33" s="47">
        <f t="shared" si="6"/>
        <v>0</v>
      </c>
      <c r="G33" s="326"/>
      <c r="H33" s="324"/>
      <c r="I33" s="324"/>
      <c r="J33" s="325"/>
      <c r="K33" s="177">
        <v>5.64</v>
      </c>
      <c r="L33" s="177">
        <f t="shared" si="2"/>
        <v>6.7679999999999998</v>
      </c>
    </row>
    <row r="34" spans="1:12" s="4" customFormat="1" ht="27.75" customHeight="1">
      <c r="A34" s="320" t="s">
        <v>88</v>
      </c>
      <c r="B34" s="321"/>
      <c r="C34" s="321"/>
      <c r="D34" s="321"/>
      <c r="E34" s="321"/>
      <c r="F34" s="322"/>
      <c r="G34" s="82"/>
      <c r="H34" s="82"/>
      <c r="I34" s="82"/>
      <c r="J34" s="84"/>
      <c r="K34" s="177"/>
      <c r="L34" s="177">
        <f t="shared" si="2"/>
        <v>0</v>
      </c>
    </row>
    <row r="35" spans="1:12" s="5" customFormat="1" ht="34.5" customHeight="1">
      <c r="A35" s="331">
        <v>3261416040074</v>
      </c>
      <c r="B35" s="328">
        <v>604007</v>
      </c>
      <c r="C35" s="328" t="s">
        <v>133</v>
      </c>
      <c r="D35" s="332">
        <f>L35</f>
        <v>6.6</v>
      </c>
      <c r="E35" s="242"/>
      <c r="F35" s="53">
        <f>E35*D35</f>
        <v>0</v>
      </c>
      <c r="G35" s="60"/>
      <c r="H35" s="60"/>
      <c r="I35" s="60"/>
      <c r="J35" s="84"/>
      <c r="K35" s="177">
        <v>5.5</v>
      </c>
      <c r="L35" s="177">
        <f t="shared" si="2"/>
        <v>6.6</v>
      </c>
    </row>
    <row r="36" spans="1:12" s="4" customFormat="1" ht="30.75" customHeight="1">
      <c r="A36" s="308" t="s">
        <v>69</v>
      </c>
      <c r="B36" s="309"/>
      <c r="C36" s="309"/>
      <c r="D36" s="309"/>
      <c r="E36" s="309"/>
      <c r="F36" s="310"/>
      <c r="G36" s="82"/>
      <c r="H36" s="82"/>
      <c r="I36" s="82"/>
      <c r="J36" s="84"/>
      <c r="K36" s="177"/>
      <c r="L36" s="177">
        <f t="shared" si="2"/>
        <v>0</v>
      </c>
    </row>
    <row r="37" spans="1:12" s="4" customFormat="1" ht="34.5" customHeight="1">
      <c r="A37" s="132">
        <v>3261416010107</v>
      </c>
      <c r="B37" s="26">
        <v>601010</v>
      </c>
      <c r="C37" s="27" t="s">
        <v>70</v>
      </c>
      <c r="D37" s="47">
        <f>L37</f>
        <v>5.0519999999999996</v>
      </c>
      <c r="E37" s="246"/>
      <c r="F37" s="47">
        <f>E37*D37</f>
        <v>0</v>
      </c>
      <c r="G37" s="82"/>
      <c r="H37" s="82"/>
      <c r="I37" s="82"/>
      <c r="J37" s="84"/>
      <c r="K37" s="177">
        <v>4.21</v>
      </c>
      <c r="L37" s="177">
        <f t="shared" si="2"/>
        <v>5.0519999999999996</v>
      </c>
    </row>
    <row r="38" spans="1:12" s="4" customFormat="1" ht="34.5" customHeight="1">
      <c r="A38" s="132">
        <v>3261416020106</v>
      </c>
      <c r="B38" s="26">
        <v>602010</v>
      </c>
      <c r="C38" s="27" t="s">
        <v>132</v>
      </c>
      <c r="D38" s="47">
        <f t="shared" ref="D38:D39" si="7">L38</f>
        <v>4.5839999999999996</v>
      </c>
      <c r="E38" s="246"/>
      <c r="F38" s="47">
        <f>E38*D38</f>
        <v>0</v>
      </c>
      <c r="G38" s="82"/>
      <c r="H38" s="82"/>
      <c r="I38" s="82"/>
      <c r="J38" s="84"/>
      <c r="K38" s="177">
        <v>3.82</v>
      </c>
      <c r="L38" s="177">
        <f t="shared" si="2"/>
        <v>4.5839999999999996</v>
      </c>
    </row>
    <row r="39" spans="1:12" s="4" customFormat="1" ht="34.5" customHeight="1">
      <c r="A39" s="187">
        <v>3261416030105</v>
      </c>
      <c r="B39" s="188">
        <v>603010</v>
      </c>
      <c r="C39" s="189" t="s">
        <v>71</v>
      </c>
      <c r="D39" s="47">
        <f t="shared" si="7"/>
        <v>4.5839999999999996</v>
      </c>
      <c r="E39" s="247"/>
      <c r="F39" s="47">
        <f t="shared" ref="F39" si="8">E39*D39</f>
        <v>0</v>
      </c>
      <c r="G39" s="82"/>
      <c r="H39" s="82"/>
      <c r="I39" s="82"/>
      <c r="J39" s="84"/>
      <c r="K39" s="177">
        <v>3.82</v>
      </c>
      <c r="L39" s="177">
        <f t="shared" si="2"/>
        <v>4.5839999999999996</v>
      </c>
    </row>
    <row r="40" spans="1:12" s="4" customFormat="1" ht="31.5" customHeight="1">
      <c r="A40" s="261" t="s">
        <v>72</v>
      </c>
      <c r="B40" s="262"/>
      <c r="C40" s="262"/>
      <c r="D40" s="262"/>
      <c r="E40" s="262"/>
      <c r="F40" s="262"/>
      <c r="G40" s="262"/>
      <c r="H40" s="262"/>
      <c r="I40" s="262"/>
      <c r="J40" s="263"/>
      <c r="K40" s="177"/>
      <c r="L40" s="177">
        <f t="shared" si="2"/>
        <v>0</v>
      </c>
    </row>
    <row r="41" spans="1:12" s="4" customFormat="1" ht="30.75" customHeight="1">
      <c r="A41" s="254" t="s">
        <v>73</v>
      </c>
      <c r="B41" s="255"/>
      <c r="C41" s="255"/>
      <c r="D41" s="255"/>
      <c r="E41" s="255"/>
      <c r="F41" s="255"/>
      <c r="G41" s="311"/>
      <c r="H41" s="312"/>
      <c r="I41" s="312"/>
      <c r="J41" s="84"/>
      <c r="K41" s="177"/>
      <c r="L41" s="177">
        <f t="shared" si="2"/>
        <v>0</v>
      </c>
    </row>
    <row r="42" spans="1:12" s="4" customFormat="1" ht="34.5" customHeight="1">
      <c r="A42" s="190">
        <v>3261418020401</v>
      </c>
      <c r="B42" s="191">
        <v>802040</v>
      </c>
      <c r="C42" s="191" t="s">
        <v>130</v>
      </c>
      <c r="D42" s="47">
        <f>L42</f>
        <v>11.123999999999999</v>
      </c>
      <c r="E42" s="248"/>
      <c r="F42" s="47">
        <f>E42*D42</f>
        <v>0</v>
      </c>
      <c r="G42" s="313"/>
      <c r="H42" s="313"/>
      <c r="I42" s="313"/>
      <c r="J42" s="84"/>
      <c r="K42" s="177">
        <v>9.27</v>
      </c>
      <c r="L42" s="177">
        <f t="shared" si="2"/>
        <v>11.123999999999999</v>
      </c>
    </row>
    <row r="43" spans="1:12" s="5" customFormat="1" ht="34.5" customHeight="1">
      <c r="A43" s="190">
        <v>3261418020708</v>
      </c>
      <c r="B43" s="191">
        <v>802070</v>
      </c>
      <c r="C43" s="19" t="s">
        <v>131</v>
      </c>
      <c r="D43" s="47">
        <f>L43</f>
        <v>21.263999999999999</v>
      </c>
      <c r="E43" s="248"/>
      <c r="F43" s="47">
        <f>E43*D43</f>
        <v>0</v>
      </c>
      <c r="G43" s="60"/>
      <c r="H43" s="60"/>
      <c r="I43" s="60"/>
      <c r="J43" s="84"/>
      <c r="K43" s="177">
        <v>17.72</v>
      </c>
      <c r="L43" s="177">
        <f t="shared" si="2"/>
        <v>21.263999999999999</v>
      </c>
    </row>
    <row r="44" spans="1:12" ht="30.75" customHeight="1">
      <c r="A44" s="254" t="s">
        <v>74</v>
      </c>
      <c r="B44" s="255"/>
      <c r="C44" s="255"/>
      <c r="D44" s="255"/>
      <c r="E44" s="255"/>
      <c r="F44" s="255"/>
      <c r="G44" s="89"/>
      <c r="H44" s="89"/>
      <c r="I44" s="89"/>
      <c r="J44" s="90"/>
      <c r="L44" s="177">
        <f t="shared" si="2"/>
        <v>0</v>
      </c>
    </row>
    <row r="45" spans="1:12" s="5" customFormat="1" ht="34.5" customHeight="1">
      <c r="A45" s="38">
        <v>3261418030509</v>
      </c>
      <c r="B45" s="19">
        <v>803050</v>
      </c>
      <c r="C45" s="19" t="s">
        <v>118</v>
      </c>
      <c r="D45" s="54">
        <f>L45</f>
        <v>6.9479999999999995</v>
      </c>
      <c r="E45" s="248"/>
      <c r="F45" s="47">
        <f>E45*D45</f>
        <v>0</v>
      </c>
      <c r="G45" s="60"/>
      <c r="H45" s="60"/>
      <c r="I45" s="60"/>
      <c r="J45" s="84"/>
      <c r="K45" s="177">
        <v>5.79</v>
      </c>
      <c r="L45" s="177">
        <f t="shared" si="2"/>
        <v>6.9479999999999995</v>
      </c>
    </row>
    <row r="46" spans="1:12" ht="34.5" customHeight="1">
      <c r="A46" s="38">
        <v>3261418030400</v>
      </c>
      <c r="B46" s="19">
        <v>803040</v>
      </c>
      <c r="C46" s="19" t="s">
        <v>119</v>
      </c>
      <c r="D46" s="54">
        <f t="shared" ref="D46:D52" si="9">L46</f>
        <v>10.643999999999998</v>
      </c>
      <c r="E46" s="248"/>
      <c r="F46" s="47">
        <f t="shared" ref="F46:F52" si="10">E46*D46</f>
        <v>0</v>
      </c>
      <c r="G46" s="89"/>
      <c r="H46" s="89"/>
      <c r="I46" s="89"/>
      <c r="J46" s="90"/>
      <c r="K46" s="174">
        <v>8.8699999999999992</v>
      </c>
      <c r="L46" s="177">
        <f t="shared" si="2"/>
        <v>10.643999999999998</v>
      </c>
    </row>
    <row r="47" spans="1:12" s="5" customFormat="1" ht="34.5" customHeight="1">
      <c r="A47" s="38">
        <v>3261418030707</v>
      </c>
      <c r="B47" s="19">
        <v>803070</v>
      </c>
      <c r="C47" s="19" t="s">
        <v>120</v>
      </c>
      <c r="D47" s="54">
        <f t="shared" si="9"/>
        <v>20.315999999999999</v>
      </c>
      <c r="E47" s="248"/>
      <c r="F47" s="47">
        <f t="shared" si="10"/>
        <v>0</v>
      </c>
      <c r="G47" s="60"/>
      <c r="H47" s="60"/>
      <c r="I47" s="60"/>
      <c r="J47" s="84"/>
      <c r="K47" s="177">
        <v>16.93</v>
      </c>
      <c r="L47" s="177">
        <f t="shared" si="2"/>
        <v>20.315999999999999</v>
      </c>
    </row>
    <row r="48" spans="1:12" s="4" customFormat="1" ht="34.5" customHeight="1">
      <c r="A48" s="38">
        <v>3261418031704</v>
      </c>
      <c r="B48" s="19">
        <v>803170</v>
      </c>
      <c r="C48" s="19" t="s">
        <v>121</v>
      </c>
      <c r="D48" s="54">
        <f t="shared" si="9"/>
        <v>7.2479999999999993</v>
      </c>
      <c r="E48" s="248"/>
      <c r="F48" s="47">
        <f t="shared" si="10"/>
        <v>0</v>
      </c>
      <c r="G48" s="82"/>
      <c r="H48" s="82"/>
      <c r="I48" s="82"/>
      <c r="J48" s="84"/>
      <c r="K48" s="177">
        <v>6.04</v>
      </c>
      <c r="L48" s="177">
        <f t="shared" si="2"/>
        <v>7.2479999999999993</v>
      </c>
    </row>
    <row r="49" spans="1:12" s="4" customFormat="1" ht="34.5" customHeight="1">
      <c r="A49" s="38">
        <v>3261418031407</v>
      </c>
      <c r="B49" s="19">
        <v>803140</v>
      </c>
      <c r="C49" s="19" t="s">
        <v>122</v>
      </c>
      <c r="D49" s="54">
        <f t="shared" si="9"/>
        <v>10.847999999999999</v>
      </c>
      <c r="E49" s="248"/>
      <c r="F49" s="47">
        <f t="shared" si="10"/>
        <v>0</v>
      </c>
      <c r="G49" s="82"/>
      <c r="H49" s="82"/>
      <c r="I49" s="82"/>
      <c r="J49" s="84"/>
      <c r="K49" s="177">
        <v>9.0399999999999991</v>
      </c>
      <c r="L49" s="177">
        <f t="shared" si="2"/>
        <v>10.847999999999999</v>
      </c>
    </row>
    <row r="50" spans="1:12" s="5" customFormat="1" ht="34.5" customHeight="1">
      <c r="A50" s="38">
        <v>3261418031605</v>
      </c>
      <c r="B50" s="19">
        <v>803160</v>
      </c>
      <c r="C50" s="19" t="s">
        <v>123</v>
      </c>
      <c r="D50" s="54">
        <f t="shared" si="9"/>
        <v>21.263999999999999</v>
      </c>
      <c r="E50" s="248"/>
      <c r="F50" s="47">
        <f t="shared" si="10"/>
        <v>0</v>
      </c>
      <c r="G50" s="60"/>
      <c r="H50" s="60"/>
      <c r="I50" s="60"/>
      <c r="J50" s="84"/>
      <c r="K50" s="177">
        <v>17.72</v>
      </c>
      <c r="L50" s="177">
        <f t="shared" si="2"/>
        <v>21.263999999999999</v>
      </c>
    </row>
    <row r="51" spans="1:12" s="4" customFormat="1" ht="34.5" customHeight="1">
      <c r="A51" s="38">
        <v>3261418060605</v>
      </c>
      <c r="B51" s="19">
        <v>806060</v>
      </c>
      <c r="C51" s="19" t="s">
        <v>125</v>
      </c>
      <c r="D51" s="54">
        <f t="shared" si="9"/>
        <v>8.16</v>
      </c>
      <c r="E51" s="248"/>
      <c r="F51" s="47">
        <f t="shared" si="10"/>
        <v>0</v>
      </c>
      <c r="G51" s="82"/>
      <c r="H51" s="82"/>
      <c r="I51" s="82"/>
      <c r="J51" s="84"/>
      <c r="K51" s="177">
        <v>6.8</v>
      </c>
      <c r="L51" s="177">
        <f t="shared" si="2"/>
        <v>8.16</v>
      </c>
    </row>
    <row r="52" spans="1:12" s="4" customFormat="1" ht="34.5" customHeight="1">
      <c r="A52" s="91">
        <v>3261418060407</v>
      </c>
      <c r="B52" s="19">
        <v>806040</v>
      </c>
      <c r="C52" s="19" t="s">
        <v>124</v>
      </c>
      <c r="D52" s="54">
        <f t="shared" si="9"/>
        <v>12.708</v>
      </c>
      <c r="E52" s="248"/>
      <c r="F52" s="47">
        <f t="shared" si="10"/>
        <v>0</v>
      </c>
      <c r="G52" s="82"/>
      <c r="H52" s="82"/>
      <c r="I52" s="82"/>
      <c r="J52" s="84"/>
      <c r="K52" s="177">
        <v>10.59</v>
      </c>
      <c r="L52" s="177">
        <f t="shared" si="2"/>
        <v>12.708</v>
      </c>
    </row>
    <row r="53" spans="1:12" s="5" customFormat="1" ht="30.75" customHeight="1">
      <c r="A53" s="254" t="s">
        <v>42</v>
      </c>
      <c r="B53" s="255"/>
      <c r="C53" s="255"/>
      <c r="D53" s="255"/>
      <c r="E53" s="255"/>
      <c r="F53" s="255"/>
      <c r="G53" s="60"/>
      <c r="H53" s="60"/>
      <c r="I53" s="60"/>
      <c r="J53" s="84"/>
      <c r="K53" s="177"/>
      <c r="L53" s="177">
        <f t="shared" si="2"/>
        <v>0</v>
      </c>
    </row>
    <row r="54" spans="1:12" s="4" customFormat="1" ht="34.5" customHeight="1">
      <c r="A54" s="38">
        <v>3261417200606</v>
      </c>
      <c r="B54" s="19">
        <v>720060</v>
      </c>
      <c r="C54" s="19" t="s">
        <v>128</v>
      </c>
      <c r="D54" s="52">
        <f>L54</f>
        <v>10.62</v>
      </c>
      <c r="E54" s="248"/>
      <c r="F54" s="47">
        <f>E54*D54</f>
        <v>0</v>
      </c>
      <c r="G54" s="82"/>
      <c r="H54" s="82"/>
      <c r="I54" s="82"/>
      <c r="J54" s="84"/>
      <c r="K54" s="177">
        <v>8.85</v>
      </c>
      <c r="L54" s="177">
        <f t="shared" si="2"/>
        <v>10.62</v>
      </c>
    </row>
    <row r="55" spans="1:12" s="4" customFormat="1" ht="34.5" customHeight="1">
      <c r="A55" s="38">
        <v>3261417200408</v>
      </c>
      <c r="B55" s="19">
        <v>720040</v>
      </c>
      <c r="C55" s="19" t="s">
        <v>129</v>
      </c>
      <c r="D55" s="52">
        <f>L55</f>
        <v>16.992000000000001</v>
      </c>
      <c r="E55" s="248"/>
      <c r="F55" s="47">
        <f>E55*D55</f>
        <v>0</v>
      </c>
      <c r="G55" s="82"/>
      <c r="H55" s="82"/>
      <c r="I55" s="82"/>
      <c r="J55" s="84"/>
      <c r="K55" s="177">
        <v>14.16</v>
      </c>
      <c r="L55" s="177">
        <f t="shared" si="2"/>
        <v>16.992000000000001</v>
      </c>
    </row>
    <row r="56" spans="1:12" s="4" customFormat="1" ht="30.75" customHeight="1">
      <c r="A56" s="254" t="s">
        <v>75</v>
      </c>
      <c r="B56" s="255"/>
      <c r="C56" s="255"/>
      <c r="D56" s="255"/>
      <c r="E56" s="255"/>
      <c r="F56" s="255"/>
      <c r="G56" s="82"/>
      <c r="H56" s="82"/>
      <c r="I56" s="82"/>
      <c r="J56" s="84"/>
      <c r="K56" s="177"/>
      <c r="L56" s="177">
        <f t="shared" si="2"/>
        <v>0</v>
      </c>
    </row>
    <row r="57" spans="1:12" s="4" customFormat="1" ht="34.5" customHeight="1">
      <c r="A57" s="38">
        <v>3261417250601</v>
      </c>
      <c r="B57" s="19">
        <v>725060</v>
      </c>
      <c r="C57" s="19" t="s">
        <v>126</v>
      </c>
      <c r="D57" s="47">
        <f>L57</f>
        <v>12.96</v>
      </c>
      <c r="E57" s="242"/>
      <c r="F57" s="47">
        <f>E57*D57</f>
        <v>0</v>
      </c>
      <c r="G57" s="92"/>
      <c r="H57" s="82"/>
      <c r="I57" s="82"/>
      <c r="J57" s="84"/>
      <c r="K57" s="177">
        <v>10.8</v>
      </c>
      <c r="L57" s="177">
        <f t="shared" si="2"/>
        <v>12.96</v>
      </c>
    </row>
    <row r="58" spans="1:12" s="4" customFormat="1" ht="34.5" customHeight="1" thickBot="1">
      <c r="A58" s="38">
        <v>3261417250700</v>
      </c>
      <c r="B58" s="19">
        <v>725070</v>
      </c>
      <c r="C58" s="19" t="s">
        <v>127</v>
      </c>
      <c r="D58" s="47">
        <f>L58</f>
        <v>14.652000000000001</v>
      </c>
      <c r="E58" s="242"/>
      <c r="F58" s="47">
        <f>E58*D58</f>
        <v>0</v>
      </c>
      <c r="G58" s="92"/>
      <c r="H58" s="82"/>
      <c r="I58" s="82"/>
      <c r="J58" s="84"/>
      <c r="K58" s="177">
        <v>12.21</v>
      </c>
      <c r="L58" s="177">
        <f t="shared" si="2"/>
        <v>14.652000000000001</v>
      </c>
    </row>
    <row r="59" spans="1:12" ht="39" customHeight="1" thickBot="1">
      <c r="A59" s="192"/>
      <c r="B59" s="193"/>
      <c r="C59" s="288" t="s">
        <v>151</v>
      </c>
      <c r="D59" s="289"/>
      <c r="E59" s="194"/>
      <c r="F59" s="195">
        <f>SUM(F15:F58)</f>
        <v>0</v>
      </c>
      <c r="G59" s="196"/>
      <c r="H59" s="196"/>
      <c r="I59" s="196"/>
      <c r="J59" s="197"/>
    </row>
    <row r="60" spans="1:12" ht="39" customHeight="1" thickBot="1">
      <c r="A60" s="198"/>
      <c r="B60" s="196"/>
      <c r="C60" s="288" t="s">
        <v>148</v>
      </c>
      <c r="D60" s="289"/>
      <c r="E60" s="194"/>
      <c r="F60" s="195">
        <f>'Olives et Huiles'!F63</f>
        <v>0</v>
      </c>
      <c r="G60" s="196"/>
      <c r="H60" s="196"/>
      <c r="I60" s="196"/>
      <c r="J60" s="197"/>
    </row>
    <row r="61" spans="1:12" ht="39" customHeight="1" thickBot="1">
      <c r="A61" s="198"/>
      <c r="B61" s="196"/>
      <c r="C61" s="288" t="s">
        <v>149</v>
      </c>
      <c r="D61" s="289"/>
      <c r="E61" s="194"/>
      <c r="F61" s="195">
        <f>'Tartinables Bio et Cosm'!F58</f>
        <v>0</v>
      </c>
      <c r="G61" s="196"/>
      <c r="H61" s="196"/>
      <c r="I61" s="196"/>
      <c r="J61" s="197"/>
    </row>
    <row r="62" spans="1:12" ht="39" customHeight="1" thickBot="1">
      <c r="A62" s="198"/>
      <c r="B62" s="196"/>
      <c r="C62" s="288" t="s">
        <v>150</v>
      </c>
      <c r="D62" s="289"/>
      <c r="E62" s="194"/>
      <c r="F62" s="195">
        <f>'corbeille-terroir'!F40</f>
        <v>0</v>
      </c>
      <c r="G62" s="196"/>
      <c r="H62" s="196"/>
      <c r="I62" s="196"/>
      <c r="J62" s="197"/>
    </row>
    <row r="63" spans="1:12" ht="31.5" customHeight="1" thickBot="1">
      <c r="A63" s="198"/>
      <c r="B63" s="196"/>
      <c r="C63" s="199" t="s">
        <v>183</v>
      </c>
      <c r="D63" s="200"/>
      <c r="E63" s="249"/>
      <c r="F63" s="201">
        <f>SUM(F59:F62)</f>
        <v>0</v>
      </c>
      <c r="G63" s="196"/>
      <c r="H63" s="196"/>
      <c r="I63" s="196"/>
      <c r="J63" s="197"/>
    </row>
    <row r="64" spans="1:12" ht="25.5" customHeight="1">
      <c r="A64" s="202"/>
      <c r="B64" s="203"/>
      <c r="C64" s="204"/>
      <c r="D64" s="205"/>
      <c r="E64" s="204"/>
      <c r="F64" s="206"/>
      <c r="G64" s="207" t="s">
        <v>182</v>
      </c>
      <c r="H64" s="196"/>
      <c r="I64" s="196"/>
      <c r="J64" s="197"/>
    </row>
    <row r="65" spans="1:10" ht="25.5" customHeight="1">
      <c r="A65" s="208"/>
      <c r="B65" s="204"/>
      <c r="C65" s="204"/>
      <c r="D65" s="205"/>
      <c r="E65" s="204"/>
      <c r="F65" s="206"/>
      <c r="G65" s="207" t="s">
        <v>179</v>
      </c>
      <c r="H65" s="196"/>
      <c r="I65" s="196"/>
      <c r="J65" s="197"/>
    </row>
    <row r="66" spans="1:10" ht="18.75" customHeight="1">
      <c r="A66" s="209"/>
      <c r="B66" s="204"/>
      <c r="C66" s="204"/>
      <c r="D66" s="205"/>
      <c r="E66" s="204"/>
      <c r="F66" s="206"/>
      <c r="G66" s="207" t="s">
        <v>180</v>
      </c>
      <c r="H66" s="196"/>
      <c r="I66" s="196"/>
      <c r="J66" s="197"/>
    </row>
    <row r="67" spans="1:10" ht="18.75" customHeight="1">
      <c r="A67" s="209"/>
      <c r="B67" s="204"/>
      <c r="C67" s="204"/>
      <c r="D67" s="205"/>
      <c r="E67" s="204"/>
      <c r="F67" s="206"/>
      <c r="G67" s="196"/>
      <c r="H67" s="196"/>
      <c r="I67" s="196"/>
      <c r="J67" s="197"/>
    </row>
    <row r="68" spans="1:10">
      <c r="A68" s="198"/>
      <c r="B68" s="196"/>
      <c r="C68" s="196"/>
      <c r="D68" s="210"/>
      <c r="E68" s="196"/>
      <c r="F68" s="211"/>
      <c r="G68" s="196"/>
      <c r="H68" s="196"/>
      <c r="I68" s="196"/>
      <c r="J68" s="197"/>
    </row>
    <row r="69" spans="1:10" ht="19.5" thickBot="1">
      <c r="A69" s="212"/>
      <c r="B69" s="213"/>
      <c r="C69" s="213"/>
      <c r="D69" s="214"/>
      <c r="E69" s="213"/>
      <c r="F69" s="215"/>
      <c r="G69" s="213"/>
      <c r="H69" s="213"/>
      <c r="I69" s="213"/>
      <c r="J69" s="216"/>
    </row>
    <row r="70" spans="1:10">
      <c r="A70" s="217"/>
      <c r="B70" s="196"/>
      <c r="C70" s="196"/>
      <c r="D70" s="218"/>
      <c r="E70" s="196"/>
      <c r="F70" s="219"/>
      <c r="G70" s="196"/>
      <c r="H70" s="196"/>
      <c r="I70" s="196"/>
      <c r="J70" s="220"/>
    </row>
    <row r="71" spans="1:10">
      <c r="A71" s="217"/>
      <c r="B71" s="196"/>
      <c r="C71" s="196"/>
      <c r="D71" s="218"/>
      <c r="E71" s="196"/>
      <c r="F71" s="219"/>
      <c r="G71" s="196"/>
      <c r="H71" s="196"/>
      <c r="I71" s="196"/>
      <c r="J71" s="220"/>
    </row>
    <row r="72" spans="1:10">
      <c r="A72" s="217"/>
      <c r="B72" s="196"/>
      <c r="C72" s="196"/>
      <c r="D72" s="218"/>
      <c r="E72" s="196"/>
      <c r="F72" s="219"/>
      <c r="G72" s="196"/>
      <c r="H72" s="196"/>
      <c r="I72" s="196"/>
      <c r="J72" s="220"/>
    </row>
    <row r="73" spans="1:10">
      <c r="A73" s="217"/>
      <c r="B73" s="196"/>
      <c r="C73" s="196"/>
      <c r="D73" s="218"/>
      <c r="E73" s="196"/>
      <c r="F73" s="219"/>
      <c r="G73" s="196"/>
      <c r="H73" s="196"/>
      <c r="I73" s="196"/>
      <c r="J73" s="220"/>
    </row>
    <row r="74" spans="1:10">
      <c r="A74" s="217"/>
      <c r="B74" s="196"/>
      <c r="C74" s="196"/>
      <c r="D74" s="218"/>
      <c r="E74" s="196"/>
      <c r="F74" s="219"/>
      <c r="G74" s="196"/>
      <c r="H74" s="196"/>
      <c r="I74" s="196"/>
      <c r="J74" s="220"/>
    </row>
    <row r="75" spans="1:10" ht="16.5" customHeight="1">
      <c r="A75" s="221"/>
      <c r="B75" s="221"/>
      <c r="C75" s="221"/>
      <c r="D75" s="222"/>
      <c r="E75" s="221"/>
      <c r="F75" s="222"/>
      <c r="G75" s="221"/>
      <c r="H75" s="221"/>
      <c r="I75" s="221"/>
      <c r="J75" s="221"/>
    </row>
    <row r="76" spans="1:10">
      <c r="A76" s="223"/>
      <c r="B76" s="223"/>
      <c r="C76" s="223"/>
      <c r="D76" s="224"/>
      <c r="E76" s="223"/>
      <c r="F76" s="224"/>
      <c r="G76" s="223"/>
      <c r="H76" s="223"/>
      <c r="I76" s="223"/>
      <c r="J76" s="223"/>
    </row>
  </sheetData>
  <sheetProtection algorithmName="SHA-512" hashValue="xNJ9JUPzYw2kUQ39FUOQh/Zh4KF/pLlIEPM22j+inr/935rGW/hP934XC0rxBR5xlWkmdT3zeWkGCxY3JER0NA==" saltValue="vIhuGQG3SLK3xYEMvLoePA==" spinCount="100000" sheet="1" objects="1" scenarios="1" formatColumns="0"/>
  <mergeCells count="22">
    <mergeCell ref="G41:I42"/>
    <mergeCell ref="A1:J7"/>
    <mergeCell ref="A28:F28"/>
    <mergeCell ref="A30:F30"/>
    <mergeCell ref="A34:F34"/>
    <mergeCell ref="G32:J33"/>
    <mergeCell ref="C61:D61"/>
    <mergeCell ref="C62:D62"/>
    <mergeCell ref="A8:J9"/>
    <mergeCell ref="C59:D59"/>
    <mergeCell ref="C60:D60"/>
    <mergeCell ref="A13:F13"/>
    <mergeCell ref="A20:F20"/>
    <mergeCell ref="A23:F23"/>
    <mergeCell ref="A12:J12"/>
    <mergeCell ref="A10:J11"/>
    <mergeCell ref="A36:F36"/>
    <mergeCell ref="A40:J40"/>
    <mergeCell ref="A53:F53"/>
    <mergeCell ref="A56:F56"/>
    <mergeCell ref="A41:F41"/>
    <mergeCell ref="A44:F44"/>
  </mergeCells>
  <printOptions horizontalCentered="1" verticalCentered="1"/>
  <pageMargins left="0.23819444444444443" right="3.937007874015748E-2" top="0.15748031496062992" bottom="0.31496062992125984" header="0.31496062992125984" footer="0.31496062992125984"/>
  <pageSetup paperSize="9"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Olives et Huiles</vt:lpstr>
      <vt:lpstr>Tartinables Bio et Cosm</vt:lpstr>
      <vt:lpstr>corbeille-terroir</vt:lpstr>
      <vt:lpstr>vinicole</vt:lpstr>
      <vt:lpstr>'corbeille-terroir'!Zone_d_impression</vt:lpstr>
      <vt:lpstr>'Olives et Huiles'!Zone_d_impression</vt:lpstr>
      <vt:lpstr>'Tartinables Bio et Cosm'!Zone_d_impression</vt:lpstr>
      <vt:lpstr>vinicole!Zone_d_impression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NIVON</dc:creator>
  <cp:lastModifiedBy>Alexandra NIVON</cp:lastModifiedBy>
  <cp:lastPrinted>2023-01-09T09:53:31Z</cp:lastPrinted>
  <dcterms:created xsi:type="dcterms:W3CDTF">2019-08-02T07:15:19Z</dcterms:created>
  <dcterms:modified xsi:type="dcterms:W3CDTF">2023-10-17T10:11:39Z</dcterms:modified>
</cp:coreProperties>
</file>