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SSIERS CONFIDENTIELS adv\TARIFS\TARIFS 2026\TARIFS EXCEL\BDC\"/>
    </mc:Choice>
  </mc:AlternateContent>
  <xr:revisionPtr revIDLastSave="0" documentId="13_ncr:1_{07009204-B290-49B2-9102-9E72DB647FC5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Olives et Huiles" sheetId="1" r:id="rId1"/>
    <sheet name="Tartinables Bio et Cosm" sheetId="2" r:id="rId2"/>
    <sheet name="corbeille-terroir" sheetId="3" r:id="rId3"/>
    <sheet name="vinicole" sheetId="4" r:id="rId4"/>
  </sheets>
  <definedNames>
    <definedName name="_xlnm.Print_Area" localSheetId="2">'corbeille-terroir'!$A$1:$L$36</definedName>
    <definedName name="_xlnm.Print_Area" localSheetId="0">'Olives et Huiles'!$A$1:$M$72</definedName>
    <definedName name="_xlnm.Print_Area" localSheetId="1">'Tartinables Bio et Cosm'!$A$1:$N$64</definedName>
    <definedName name="_xlnm.Print_Area" localSheetId="3">vinicole!$A$1:$L$68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I47" i="1"/>
  <c r="H47" i="1"/>
  <c r="F47" i="1"/>
  <c r="F37" i="2" l="1"/>
  <c r="I37" i="2"/>
  <c r="H37" i="2"/>
  <c r="F36" i="2"/>
  <c r="I36" i="2" s="1"/>
  <c r="H36" i="2"/>
  <c r="H63" i="1"/>
  <c r="H64" i="1"/>
  <c r="F63" i="1"/>
  <c r="I63" i="1" s="1"/>
  <c r="F64" i="1"/>
  <c r="I64" i="1" s="1"/>
  <c r="H60" i="2"/>
  <c r="H61" i="2"/>
  <c r="H62" i="2"/>
  <c r="G34" i="3"/>
  <c r="F33" i="3"/>
  <c r="I33" i="3" s="1"/>
  <c r="F31" i="3"/>
  <c r="I31" i="3" s="1"/>
  <c r="F29" i="3"/>
  <c r="I29" i="3" s="1"/>
  <c r="F28" i="3"/>
  <c r="I28" i="3" s="1"/>
  <c r="I24" i="3"/>
  <c r="F18" i="3"/>
  <c r="I18" i="3" s="1"/>
  <c r="F16" i="3"/>
  <c r="I16" i="3" s="1"/>
  <c r="G63" i="2"/>
  <c r="G68" i="1"/>
  <c r="H42" i="1"/>
  <c r="I20" i="3"/>
  <c r="I21" i="3"/>
  <c r="I22" i="3"/>
  <c r="I15" i="3"/>
  <c r="F17" i="3"/>
  <c r="I17" i="3" s="1"/>
  <c r="F27" i="3"/>
  <c r="I27" i="3" s="1"/>
  <c r="F30" i="3"/>
  <c r="I30" i="3" s="1"/>
  <c r="F32" i="3"/>
  <c r="I32" i="3" s="1"/>
  <c r="I34" i="3" l="1"/>
  <c r="H61" i="4" s="1"/>
  <c r="F67" i="1"/>
  <c r="I67" i="1" s="1"/>
  <c r="F66" i="1"/>
  <c r="I66" i="1" s="1"/>
  <c r="F62" i="1"/>
  <c r="I62" i="1" s="1"/>
  <c r="F60" i="1"/>
  <c r="I60" i="1" s="1"/>
  <c r="F59" i="1"/>
  <c r="I59" i="1" s="1"/>
  <c r="F54" i="1"/>
  <c r="I54" i="1" s="1"/>
  <c r="F55" i="1"/>
  <c r="I55" i="1" s="1"/>
  <c r="F56" i="1"/>
  <c r="I56" i="1" s="1"/>
  <c r="F57" i="1"/>
  <c r="I57" i="1" s="1"/>
  <c r="F53" i="1"/>
  <c r="I53" i="1" s="1"/>
  <c r="F46" i="1"/>
  <c r="I46" i="1" s="1"/>
  <c r="F48" i="1"/>
  <c r="I48" i="1" s="1"/>
  <c r="F49" i="1"/>
  <c r="I49" i="1" s="1"/>
  <c r="F50" i="1"/>
  <c r="I50" i="1" s="1"/>
  <c r="F51" i="1"/>
  <c r="I51" i="1" s="1"/>
  <c r="F45" i="1"/>
  <c r="I45" i="1" s="1"/>
  <c r="F42" i="1"/>
  <c r="I42" i="1" s="1"/>
  <c r="F41" i="1"/>
  <c r="I41" i="1" s="1"/>
  <c r="F38" i="1"/>
  <c r="I38" i="1" s="1"/>
  <c r="F39" i="1"/>
  <c r="I39" i="1" s="1"/>
  <c r="F37" i="1"/>
  <c r="I37" i="1" s="1"/>
  <c r="F34" i="1"/>
  <c r="I34" i="1" s="1"/>
  <c r="F35" i="1"/>
  <c r="I35" i="1" s="1"/>
  <c r="F33" i="1"/>
  <c r="I33" i="1" s="1"/>
  <c r="F28" i="1"/>
  <c r="I28" i="1" s="1"/>
  <c r="F29" i="1"/>
  <c r="I29" i="1" s="1"/>
  <c r="F30" i="1"/>
  <c r="I30" i="1" s="1"/>
  <c r="F31" i="1"/>
  <c r="I31" i="1" s="1"/>
  <c r="F27" i="1"/>
  <c r="I27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18" i="1"/>
  <c r="I18" i="1" s="1"/>
  <c r="F61" i="2"/>
  <c r="I61" i="2" s="1"/>
  <c r="F62" i="2"/>
  <c r="I62" i="2" s="1"/>
  <c r="F60" i="2"/>
  <c r="I60" i="2" s="1"/>
  <c r="F48" i="2"/>
  <c r="I48" i="2" s="1"/>
  <c r="F49" i="2"/>
  <c r="I49" i="2" s="1"/>
  <c r="F50" i="2"/>
  <c r="I50" i="2" s="1"/>
  <c r="F51" i="2"/>
  <c r="I51" i="2" s="1"/>
  <c r="F52" i="2"/>
  <c r="I52" i="2" s="1"/>
  <c r="F53" i="2"/>
  <c r="I53" i="2" s="1"/>
  <c r="F54" i="2"/>
  <c r="I54" i="2" s="1"/>
  <c r="F55" i="2"/>
  <c r="I55" i="2" s="1"/>
  <c r="F56" i="2"/>
  <c r="I56" i="2" s="1"/>
  <c r="F57" i="2"/>
  <c r="I57" i="2" s="1"/>
  <c r="F47" i="2"/>
  <c r="I47" i="2" s="1"/>
  <c r="F41" i="2"/>
  <c r="I41" i="2" s="1"/>
  <c r="F42" i="2"/>
  <c r="I42" i="2" s="1"/>
  <c r="F33" i="2"/>
  <c r="I33" i="2" s="1"/>
  <c r="F34" i="2"/>
  <c r="I34" i="2" s="1"/>
  <c r="F35" i="2"/>
  <c r="I35" i="2" s="1"/>
  <c r="F38" i="2"/>
  <c r="I38" i="2" s="1"/>
  <c r="F39" i="2"/>
  <c r="I39" i="2" s="1"/>
  <c r="F40" i="2"/>
  <c r="I40" i="2" s="1"/>
  <c r="F32" i="2"/>
  <c r="I32" i="2" s="1"/>
  <c r="F24" i="2"/>
  <c r="I24" i="2" s="1"/>
  <c r="F25" i="2"/>
  <c r="I25" i="2" s="1"/>
  <c r="F26" i="2"/>
  <c r="I26" i="2" s="1"/>
  <c r="F27" i="2"/>
  <c r="I27" i="2" s="1"/>
  <c r="F28" i="2"/>
  <c r="I28" i="2" s="1"/>
  <c r="F23" i="2"/>
  <c r="I2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13" i="2"/>
  <c r="I13" i="2" s="1"/>
  <c r="E57" i="4"/>
  <c r="H57" i="4" s="1"/>
  <c r="E56" i="4"/>
  <c r="H56" i="4" s="1"/>
  <c r="E54" i="4"/>
  <c r="H54" i="4" s="1"/>
  <c r="E53" i="4"/>
  <c r="H53" i="4" s="1"/>
  <c r="E45" i="4"/>
  <c r="H45" i="4" s="1"/>
  <c r="E46" i="4"/>
  <c r="H46" i="4" s="1"/>
  <c r="E47" i="4"/>
  <c r="H47" i="4" s="1"/>
  <c r="E48" i="4"/>
  <c r="H48" i="4" s="1"/>
  <c r="E49" i="4"/>
  <c r="H49" i="4" s="1"/>
  <c r="E50" i="4"/>
  <c r="H50" i="4" s="1"/>
  <c r="E51" i="4"/>
  <c r="H51" i="4" s="1"/>
  <c r="E44" i="4"/>
  <c r="H44" i="4" s="1"/>
  <c r="E42" i="4"/>
  <c r="H42" i="4" s="1"/>
  <c r="E41" i="4"/>
  <c r="H41" i="4" s="1"/>
  <c r="E37" i="4"/>
  <c r="H37" i="4" s="1"/>
  <c r="E38" i="4"/>
  <c r="H38" i="4" s="1"/>
  <c r="E36" i="4"/>
  <c r="H36" i="4" s="1"/>
  <c r="E34" i="4"/>
  <c r="H34" i="4" s="1"/>
  <c r="E31" i="4"/>
  <c r="H31" i="4" s="1"/>
  <c r="E32" i="4"/>
  <c r="H32" i="4" s="1"/>
  <c r="E30" i="4"/>
  <c r="H30" i="4" s="1"/>
  <c r="E28" i="4"/>
  <c r="H28" i="4" s="1"/>
  <c r="E24" i="4"/>
  <c r="H24" i="4" s="1"/>
  <c r="E25" i="4"/>
  <c r="H25" i="4" s="1"/>
  <c r="E26" i="4"/>
  <c r="H26" i="4" s="1"/>
  <c r="E23" i="4"/>
  <c r="H23" i="4" s="1"/>
  <c r="E21" i="4"/>
  <c r="H21" i="4" s="1"/>
  <c r="E20" i="4"/>
  <c r="H20" i="4" s="1"/>
  <c r="E16" i="4"/>
  <c r="H16" i="4" s="1"/>
  <c r="E17" i="4"/>
  <c r="H17" i="4" s="1"/>
  <c r="E18" i="4"/>
  <c r="H18" i="4" s="1"/>
  <c r="E15" i="4"/>
  <c r="H15" i="4" s="1"/>
  <c r="H18" i="1"/>
  <c r="N57" i="4"/>
  <c r="G57" i="4"/>
  <c r="N56" i="4"/>
  <c r="G56" i="4"/>
  <c r="N55" i="4"/>
  <c r="N54" i="4"/>
  <c r="G54" i="4"/>
  <c r="N53" i="4"/>
  <c r="G53" i="4"/>
  <c r="N52" i="4"/>
  <c r="N51" i="4"/>
  <c r="G51" i="4"/>
  <c r="N50" i="4"/>
  <c r="G50" i="4"/>
  <c r="N49" i="4"/>
  <c r="G49" i="4"/>
  <c r="N48" i="4"/>
  <c r="G48" i="4"/>
  <c r="N47" i="4"/>
  <c r="G47" i="4"/>
  <c r="N46" i="4"/>
  <c r="G46" i="4"/>
  <c r="N45" i="4"/>
  <c r="G45" i="4"/>
  <c r="N44" i="4"/>
  <c r="G44" i="4"/>
  <c r="N43" i="4"/>
  <c r="N42" i="4"/>
  <c r="G42" i="4"/>
  <c r="N41" i="4"/>
  <c r="G41" i="4"/>
  <c r="N40" i="4"/>
  <c r="N39" i="4"/>
  <c r="N38" i="4"/>
  <c r="G38" i="4"/>
  <c r="N37" i="4"/>
  <c r="G37" i="4"/>
  <c r="N36" i="4"/>
  <c r="G36" i="4"/>
  <c r="N35" i="4"/>
  <c r="N34" i="4"/>
  <c r="G34" i="4"/>
  <c r="N33" i="4"/>
  <c r="N32" i="4"/>
  <c r="G32" i="4"/>
  <c r="N31" i="4"/>
  <c r="G31" i="4"/>
  <c r="N30" i="4"/>
  <c r="G30" i="4"/>
  <c r="N29" i="4"/>
  <c r="N28" i="4"/>
  <c r="G28" i="4"/>
  <c r="N27" i="4"/>
  <c r="N26" i="4"/>
  <c r="G26" i="4"/>
  <c r="N25" i="4"/>
  <c r="G25" i="4"/>
  <c r="N24" i="4"/>
  <c r="G24" i="4"/>
  <c r="N23" i="4"/>
  <c r="G23" i="4"/>
  <c r="N22" i="4"/>
  <c r="N21" i="4"/>
  <c r="G21" i="4"/>
  <c r="N20" i="4"/>
  <c r="G20" i="4"/>
  <c r="N19" i="4"/>
  <c r="N18" i="4"/>
  <c r="G18" i="4"/>
  <c r="N17" i="4"/>
  <c r="G17" i="4"/>
  <c r="N16" i="4"/>
  <c r="G16" i="4"/>
  <c r="N15" i="4"/>
  <c r="G15" i="4"/>
  <c r="N33" i="3"/>
  <c r="H33" i="3"/>
  <c r="N32" i="3"/>
  <c r="H32" i="3"/>
  <c r="N31" i="3"/>
  <c r="H31" i="3"/>
  <c r="N30" i="3"/>
  <c r="H30" i="3"/>
  <c r="N29" i="3"/>
  <c r="H29" i="3"/>
  <c r="N28" i="3"/>
  <c r="H28" i="3"/>
  <c r="N27" i="3"/>
  <c r="H27" i="3"/>
  <c r="H24" i="3"/>
  <c r="H22" i="3"/>
  <c r="H21" i="3"/>
  <c r="H20" i="3"/>
  <c r="H18" i="3"/>
  <c r="H17" i="3"/>
  <c r="H16" i="3"/>
  <c r="H15" i="3"/>
  <c r="P62" i="2"/>
  <c r="P61" i="2"/>
  <c r="P60" i="2"/>
  <c r="P59" i="2"/>
  <c r="P57" i="2"/>
  <c r="H57" i="2"/>
  <c r="P56" i="2"/>
  <c r="H56" i="2"/>
  <c r="P55" i="2"/>
  <c r="H55" i="2"/>
  <c r="P54" i="2"/>
  <c r="H54" i="2"/>
  <c r="P53" i="2"/>
  <c r="H53" i="2"/>
  <c r="P52" i="2"/>
  <c r="H52" i="2"/>
  <c r="P51" i="2"/>
  <c r="H51" i="2"/>
  <c r="P50" i="2"/>
  <c r="H50" i="2"/>
  <c r="P49" i="2"/>
  <c r="H49" i="2"/>
  <c r="P48" i="2"/>
  <c r="H48" i="2"/>
  <c r="P47" i="2"/>
  <c r="H47" i="2"/>
  <c r="P42" i="2"/>
  <c r="H42" i="2"/>
  <c r="P41" i="2"/>
  <c r="H41" i="2"/>
  <c r="P40" i="2"/>
  <c r="H40" i="2"/>
  <c r="P39" i="2"/>
  <c r="H39" i="2"/>
  <c r="P38" i="2"/>
  <c r="H38" i="2"/>
  <c r="P35" i="2"/>
  <c r="H35" i="2"/>
  <c r="P34" i="2"/>
  <c r="H34" i="2"/>
  <c r="P33" i="2"/>
  <c r="H33" i="2"/>
  <c r="P32" i="2"/>
  <c r="H32" i="2"/>
  <c r="P28" i="2"/>
  <c r="H28" i="2"/>
  <c r="P27" i="2"/>
  <c r="H27" i="2"/>
  <c r="P26" i="2"/>
  <c r="H26" i="2"/>
  <c r="P25" i="2"/>
  <c r="H25" i="2"/>
  <c r="P24" i="2"/>
  <c r="H24" i="2"/>
  <c r="P23" i="2"/>
  <c r="H23" i="2"/>
  <c r="P22" i="2"/>
  <c r="P21" i="2"/>
  <c r="H21" i="2"/>
  <c r="P20" i="2"/>
  <c r="H20" i="2"/>
  <c r="P19" i="2"/>
  <c r="H19" i="2"/>
  <c r="P18" i="2"/>
  <c r="H18" i="2"/>
  <c r="P17" i="2"/>
  <c r="H17" i="2"/>
  <c r="P16" i="2"/>
  <c r="H16" i="2"/>
  <c r="P15" i="2"/>
  <c r="H15" i="2"/>
  <c r="P14" i="2"/>
  <c r="H14" i="2"/>
  <c r="P13" i="2"/>
  <c r="H13" i="2"/>
  <c r="O67" i="1"/>
  <c r="H67" i="1"/>
  <c r="O66" i="1"/>
  <c r="H66" i="1"/>
  <c r="O65" i="1"/>
  <c r="O63" i="1"/>
  <c r="O62" i="1"/>
  <c r="H62" i="1"/>
  <c r="O61" i="1"/>
  <c r="O60" i="1"/>
  <c r="H60" i="1"/>
  <c r="O59" i="1"/>
  <c r="H59" i="1"/>
  <c r="O58" i="1"/>
  <c r="O57" i="1"/>
  <c r="H57" i="1"/>
  <c r="O56" i="1"/>
  <c r="H56" i="1"/>
  <c r="O55" i="1"/>
  <c r="H55" i="1"/>
  <c r="O54" i="1"/>
  <c r="H54" i="1"/>
  <c r="O53" i="1"/>
  <c r="H53" i="1"/>
  <c r="O52" i="1"/>
  <c r="O51" i="1"/>
  <c r="H51" i="1"/>
  <c r="O50" i="1"/>
  <c r="H50" i="1"/>
  <c r="O49" i="1"/>
  <c r="H49" i="1"/>
  <c r="O48" i="1"/>
  <c r="H48" i="1"/>
  <c r="O46" i="1"/>
  <c r="H46" i="1"/>
  <c r="O45" i="1"/>
  <c r="H45" i="1"/>
  <c r="O44" i="1"/>
  <c r="O43" i="1"/>
  <c r="O42" i="1"/>
  <c r="O41" i="1"/>
  <c r="H41" i="1"/>
  <c r="O40" i="1"/>
  <c r="O39" i="1"/>
  <c r="H39" i="1"/>
  <c r="O38" i="1"/>
  <c r="H38" i="1"/>
  <c r="O37" i="1"/>
  <c r="H37" i="1"/>
  <c r="O36" i="1"/>
  <c r="O35" i="1"/>
  <c r="H35" i="1"/>
  <c r="O34" i="1"/>
  <c r="H34" i="1"/>
  <c r="O33" i="1"/>
  <c r="H33" i="1"/>
  <c r="O32" i="1"/>
  <c r="O31" i="1"/>
  <c r="H31" i="1"/>
  <c r="O30" i="1"/>
  <c r="H30" i="1"/>
  <c r="O29" i="1"/>
  <c r="H29" i="1"/>
  <c r="O28" i="1"/>
  <c r="H28" i="1"/>
  <c r="O27" i="1"/>
  <c r="H27" i="1"/>
  <c r="O26" i="1"/>
  <c r="O25" i="1"/>
  <c r="H25" i="1"/>
  <c r="O24" i="1"/>
  <c r="H24" i="1"/>
  <c r="O23" i="1"/>
  <c r="H23" i="1"/>
  <c r="O22" i="1"/>
  <c r="H22" i="1"/>
  <c r="O21" i="1"/>
  <c r="H21" i="1"/>
  <c r="O20" i="1"/>
  <c r="H20" i="1"/>
  <c r="O19" i="1"/>
  <c r="H19" i="1"/>
  <c r="O18" i="1"/>
  <c r="H63" i="2" l="1"/>
  <c r="G60" i="4" s="1"/>
  <c r="I63" i="2"/>
  <c r="H60" i="4" s="1"/>
  <c r="H68" i="1"/>
  <c r="G59" i="4" s="1"/>
  <c r="H58" i="4"/>
  <c r="H62" i="4" s="1"/>
  <c r="I68" i="1"/>
  <c r="H59" i="4" s="1"/>
  <c r="H34" i="3"/>
  <c r="G61" i="4" s="1"/>
  <c r="G58" i="4"/>
  <c r="G62" i="4" s="1"/>
</calcChain>
</file>

<file path=xl/sharedStrings.xml><?xml version="1.0" encoding="utf-8"?>
<sst xmlns="http://schemas.openxmlformats.org/spreadsheetml/2006/main" count="335" uniqueCount="199">
  <si>
    <t xml:space="preserve">                                                   </t>
  </si>
  <si>
    <t>EURL VIGNOLIS-COOPERATIVE DU NYONSAIS</t>
  </si>
  <si>
    <t xml:space="preserve">PLACE OLIVIER DE SERRES 26110 NYONS </t>
  </si>
  <si>
    <t>Tel :04 75 26 95 11  @: adv.vignolis@vignolis.fr</t>
  </si>
  <si>
    <t xml:space="preserve">Gamme oléicole </t>
  </si>
  <si>
    <t xml:space="preserve">Les Olives  </t>
  </si>
  <si>
    <t xml:space="preserve">Olives noires de Nyons AOP </t>
  </si>
  <si>
    <t>PVHT 2023</t>
  </si>
  <si>
    <t>PVTTC 2023</t>
  </si>
  <si>
    <t>Gencode</t>
  </si>
  <si>
    <t>Référence</t>
  </si>
  <si>
    <t>Désignation</t>
  </si>
  <si>
    <t>Commande</t>
  </si>
  <si>
    <t xml:space="preserve">Bocal  210 g </t>
  </si>
  <si>
    <t xml:space="preserve">Barquette  350 g </t>
  </si>
  <si>
    <t xml:space="preserve">Barquette  550 g </t>
  </si>
  <si>
    <t>Barquette 1 Kg</t>
  </si>
  <si>
    <t xml:space="preserve">Sachet S/atm modifiée 2,5 kg   </t>
  </si>
  <si>
    <t>Seau saumure 2Kg d'olives noires Nyons AOP</t>
  </si>
  <si>
    <t>Seau saumure 5Kg d'olives noires Nyons AOP</t>
  </si>
  <si>
    <t>Seau saumure 10Kg  d'olives noires Nyons AOP</t>
  </si>
  <si>
    <t xml:space="preserve">Olives noires à bases d'olives Nyons AOP  </t>
  </si>
  <si>
    <t>Bocal 210 g aux herbes de Provence Label Rouge</t>
  </si>
  <si>
    <t>Bocal 210g aux Herbes de Provence Label Rouge &amp; Piment d'Espelette AOP</t>
  </si>
  <si>
    <t>Barquette S/Vide 350 g aux herbes de Provence LR</t>
  </si>
  <si>
    <t>Barquette S/Vide 550 g  aux herbes de Provence LR</t>
  </si>
  <si>
    <t>Sachet S/atm  2,5kg   aux herbes de Provence LR</t>
  </si>
  <si>
    <t>Olives dénoyautées à base d'olives noires de Nyons AOP</t>
  </si>
  <si>
    <r>
      <t xml:space="preserve">Sachet 2,5kg  </t>
    </r>
    <r>
      <rPr>
        <i/>
        <sz val="16"/>
        <rFont val="Calibri"/>
        <family val="2"/>
        <scheme val="minor"/>
      </rPr>
      <t>sous atm modifiée</t>
    </r>
  </si>
  <si>
    <t>Olives en rondelles à base d'olives noires de Nyons AOP</t>
  </si>
  <si>
    <r>
      <t xml:space="preserve">Sachet 2,5kg  </t>
    </r>
    <r>
      <rPr>
        <i/>
        <sz val="16"/>
        <rFont val="Calibri"/>
        <family val="2"/>
      </rPr>
      <t>sous atm modifiée</t>
    </r>
  </si>
  <si>
    <r>
      <t xml:space="preserve">Barquette 1kg  </t>
    </r>
    <r>
      <rPr>
        <i/>
        <sz val="16"/>
        <rFont val="Calibri"/>
        <family val="2"/>
      </rPr>
      <t>sous atm modifiée</t>
    </r>
  </si>
  <si>
    <r>
      <t xml:space="preserve">Barquette 250 g  </t>
    </r>
    <r>
      <rPr>
        <i/>
        <sz val="16"/>
        <rFont val="Calibri"/>
        <family val="2"/>
      </rPr>
      <t>sous atm modifiée</t>
    </r>
  </si>
  <si>
    <t>Olives vertes</t>
  </si>
  <si>
    <t>Olives Picholine bocal 250g</t>
  </si>
  <si>
    <t>Olives Lucques AOP du Languedoc bocal 200g</t>
  </si>
  <si>
    <t>Les Huiles</t>
  </si>
  <si>
    <t>Huile d'olive de Nyons AOP</t>
  </si>
  <si>
    <r>
      <t xml:space="preserve">Bouteille verre 25 cl </t>
    </r>
    <r>
      <rPr>
        <sz val="16"/>
        <color rgb="FFFF0000"/>
        <rFont val="Calibri"/>
        <family val="2"/>
      </rPr>
      <t xml:space="preserve"> </t>
    </r>
  </si>
  <si>
    <t xml:space="preserve">Bouteille verre 50 cl </t>
  </si>
  <si>
    <t xml:space="preserve">Bouteille verre 70 cl </t>
  </si>
  <si>
    <t>Bouteille verre 1 L</t>
  </si>
  <si>
    <t>BIB 2 Litres</t>
  </si>
  <si>
    <t>BIB 5 Litres</t>
  </si>
  <si>
    <t>Macérât d'Huile d'Olive</t>
  </si>
  <si>
    <t xml:space="preserve">Macérât aux olives noires de Nyons-Bouteille de  50 cl </t>
  </si>
  <si>
    <t xml:space="preserve">Macérât à l'Ail frais de la Drôme IGP- Bouteille de 50 cl </t>
  </si>
  <si>
    <t xml:space="preserve">Macérât à l'ail Noir  - Bouteille de 50 cl </t>
  </si>
  <si>
    <t xml:space="preserve">Macérât aux Herbes de Provence Label Rouge -  50 cl  </t>
  </si>
  <si>
    <t>Macérât aux olives noires de Nyons-Bidon plastique 3 L</t>
  </si>
  <si>
    <t>Huile d'olive de France - Fruité intense</t>
  </si>
  <si>
    <t>Bouteille verre de 50 cl</t>
  </si>
  <si>
    <t>Bidon plastique de 5 Litres</t>
  </si>
  <si>
    <t xml:space="preserve">                                                                           Huile d'olive Vierge extra- Origine CEE</t>
  </si>
  <si>
    <t>Bouteille Verre 75 cl</t>
  </si>
  <si>
    <t xml:space="preserve">  Huile de pépin de raisin </t>
  </si>
  <si>
    <t>Bouteille verre 1 litre</t>
  </si>
  <si>
    <t>Bidon 5 litres</t>
  </si>
  <si>
    <t>TOTAL Olives et Huiles</t>
  </si>
  <si>
    <t xml:space="preserve">                                                 </t>
  </si>
  <si>
    <t>Les Tartinables</t>
  </si>
  <si>
    <t xml:space="preserve">  Les Tartinables à bases d'olives AOP Nyons</t>
  </si>
  <si>
    <t>Gencod</t>
  </si>
  <si>
    <t xml:space="preserve">Commande 
</t>
  </si>
  <si>
    <r>
      <t xml:space="preserve">Tapenade verrine </t>
    </r>
    <r>
      <rPr>
        <sz val="16"/>
        <rFont val="Calibri"/>
        <family val="2"/>
        <scheme val="minor"/>
      </rPr>
      <t>100 g</t>
    </r>
  </si>
  <si>
    <t>Tapenade verrine 180 g</t>
  </si>
  <si>
    <t>Tapenade Boite métalique 750 g</t>
  </si>
  <si>
    <t>Affinade verrine 100 g</t>
  </si>
  <si>
    <r>
      <t xml:space="preserve">Affinade verrine </t>
    </r>
    <r>
      <rPr>
        <sz val="16"/>
        <rFont val="Calibri"/>
        <family val="2"/>
        <scheme val="minor"/>
      </rPr>
      <t xml:space="preserve">180 g </t>
    </r>
  </si>
  <si>
    <r>
      <t>Affinade Boite métallique 750</t>
    </r>
    <r>
      <rPr>
        <sz val="16"/>
        <rFont val="Calibri"/>
        <family val="2"/>
        <scheme val="minor"/>
      </rPr>
      <t xml:space="preserve"> g </t>
    </r>
  </si>
  <si>
    <r>
      <t>Confit'olive verrine</t>
    </r>
    <r>
      <rPr>
        <sz val="16"/>
        <rFont val="Calibri"/>
        <family val="2"/>
        <scheme val="minor"/>
      </rPr>
      <t xml:space="preserve"> 100 g</t>
    </r>
  </si>
  <si>
    <r>
      <t xml:space="preserve">Olimiel </t>
    </r>
    <r>
      <rPr>
        <sz val="16"/>
        <rFont val="Calibri"/>
        <family val="2"/>
        <scheme val="minor"/>
      </rPr>
      <t>100 g</t>
    </r>
  </si>
  <si>
    <t>Anchoïade verrine 100 g</t>
  </si>
  <si>
    <t xml:space="preserve">                  Les Tartinables à bases d'olives de pays</t>
  </si>
  <si>
    <t>Pâte d'olive noire aux herbes de provence 100 g</t>
  </si>
  <si>
    <t>Pâte d'olive noire aux herbes de provence 180 g</t>
  </si>
  <si>
    <t>Pâte d'olive noire aux herbes de provence seau 1 kg</t>
  </si>
  <si>
    <t>Pâte d'olive noire fromage de chèvre 100 g</t>
  </si>
  <si>
    <t xml:space="preserve">Pâte d'aubergines&amp;olives noires des Baronnies 90 g </t>
  </si>
  <si>
    <t>Gamme oléicole biologique (variété Tanche)</t>
  </si>
  <si>
    <t>Tapenade aux olives noires de Nyons AOP 100 g</t>
  </si>
  <si>
    <t xml:space="preserve">Pâte d'olives noires aux tomates 100 g  </t>
  </si>
  <si>
    <t>Olives noires de NYONS AOP -Bocal verre 210 g</t>
  </si>
  <si>
    <r>
      <t xml:space="preserve">Olives noires de NYONS AOP </t>
    </r>
    <r>
      <rPr>
        <b/>
        <sz val="16"/>
        <color theme="1"/>
        <rFont val="Calibri"/>
        <family val="2"/>
      </rPr>
      <t>Extra</t>
    </r>
    <r>
      <rPr>
        <sz val="16"/>
        <color theme="1"/>
        <rFont val="Calibri"/>
        <family val="2"/>
      </rPr>
      <t>-Barquette  350 g</t>
    </r>
  </si>
  <si>
    <t xml:space="preserve">Huile d'olive de Nyons AOP 50 cl </t>
  </si>
  <si>
    <t>Huile d'olive de Nyons AOP 75 cl</t>
  </si>
  <si>
    <t>Huile d'olive de Nyons AOP BIB 2 litres</t>
  </si>
  <si>
    <t>Olives Dénoyautées- sous atm modifiée- Sachet 2,5kg
à base d'olives de Nyons AOP</t>
  </si>
  <si>
    <t>Olives en Rondelles-sous atm modifiée-Sachet 2,5kg
à base d'olives de Nyons AOP</t>
  </si>
  <si>
    <t>Cosmétiques</t>
  </si>
  <si>
    <t>Les cosmétiques à base d'huile d'olive</t>
  </si>
  <si>
    <t>Savons à l'huile d'olive 300 g</t>
  </si>
  <si>
    <t>Savon Olive 180 gr avec corde ( à l'huile d'olive)   Nouveauté</t>
  </si>
  <si>
    <t>Flacon Oliviane Lait corporel 200ml</t>
  </si>
  <si>
    <t>Flacon gel douche Huile d’Olive 200ml</t>
  </si>
  <si>
    <t>Flacon gel douche Huile d’Olive 500ml</t>
  </si>
  <si>
    <t>Flacon gel douche Chèvrefeuille  200ml</t>
  </si>
  <si>
    <t>Savon liquide de Marseille 300ml</t>
  </si>
  <si>
    <t>Recharge  Savon liquide de Marseille 1 litre</t>
  </si>
  <si>
    <t>Savon Lavande 250g</t>
  </si>
  <si>
    <t>Flacon gel douche Lavande 200 ml</t>
  </si>
  <si>
    <t>Flacon gel douche Lavande 500 ml</t>
  </si>
  <si>
    <t>Les cosmétiques à base de lait d'ânesse biologique 100% français</t>
  </si>
  <si>
    <t>Savons 250 g</t>
  </si>
  <si>
    <t>Flacon gel douche 200ml</t>
  </si>
  <si>
    <t>Flacon gel douche 500ml</t>
  </si>
  <si>
    <t>TOTAL Tartinables et Cosmétiques</t>
  </si>
  <si>
    <t>Corbeilles et offre terroir</t>
  </si>
  <si>
    <t xml:space="preserve">Les coffrets </t>
  </si>
  <si>
    <t>Composition</t>
  </si>
  <si>
    <r>
      <rPr>
        <b/>
        <sz val="16"/>
        <color theme="1"/>
        <rFont val="Calibri"/>
        <family val="2"/>
      </rPr>
      <t>Découverte</t>
    </r>
    <r>
      <rPr>
        <sz val="16"/>
        <color theme="1"/>
        <rFont val="Calibri"/>
        <family val="2"/>
      </rPr>
      <t xml:space="preserve">:Huile d'olive NYONS AOP </t>
    </r>
    <r>
      <rPr>
        <sz val="16"/>
        <rFont val="Calibri"/>
        <family val="2"/>
      </rPr>
      <t>25 cl</t>
    </r>
    <r>
      <rPr>
        <sz val="16"/>
        <color indexed="8"/>
        <rFont val="Calibri"/>
        <family val="2"/>
      </rPr>
      <t>/olives noires de NYONS AOP bocal verre 210 g Nature/Tapenade d'olives noires de NYONS AOP  pot verre 90 gr</t>
    </r>
  </si>
  <si>
    <r>
      <rPr>
        <b/>
        <sz val="16"/>
        <rFont val="Calibri"/>
        <family val="2"/>
      </rPr>
      <t>Volcan</t>
    </r>
    <r>
      <rPr>
        <sz val="16"/>
        <rFont val="Calibri"/>
        <family val="2"/>
      </rPr>
      <t>: Huile d'olive NYONS AOP 50 cl/olives noires de NYONS AOP bocal verre 210 g Nature/Tapenade d'olives noires de NYONS AOP  pot verre 90 gr</t>
    </r>
  </si>
  <si>
    <r>
      <rPr>
        <b/>
        <sz val="16"/>
        <color theme="1"/>
        <rFont val="Calibri"/>
        <family val="2"/>
        <scheme val="minor"/>
      </rPr>
      <t xml:space="preserve">Volcan BIO </t>
    </r>
    <r>
      <rPr>
        <sz val="16"/>
        <color theme="1"/>
        <rFont val="Calibri"/>
        <family val="2"/>
        <scheme val="minor"/>
      </rPr>
      <t xml:space="preserve">: Huile d'olive de Nyons Bio AOP 50 cl -Olives noires de Nyons Bio AOP 210 g-Tapenade aux olives noires de Nyons Bio 100g  </t>
    </r>
  </si>
  <si>
    <r>
      <rPr>
        <b/>
        <sz val="16"/>
        <rFont val="Calibri"/>
        <family val="2"/>
      </rPr>
      <t>Cosmétique:</t>
    </r>
    <r>
      <rPr>
        <sz val="16"/>
        <rFont val="Calibri"/>
        <family val="2"/>
      </rPr>
      <t>Gel douche à l'huile d'olive 200 ml / Gel douche huile d'olive chèvrefeuille 200 ml/ 1 savon huile d'olive 300 gr</t>
    </r>
  </si>
  <si>
    <t>Les Bag'Apéro 
aux vins IGP Coteaux des Baronnies (composition dans un Ice bag)</t>
  </si>
  <si>
    <r>
      <rPr>
        <b/>
        <sz val="16"/>
        <rFont val="Calibri"/>
        <family val="2"/>
        <scheme val="minor"/>
      </rPr>
      <t xml:space="preserve">Bag'Apéro Rouge: </t>
    </r>
    <r>
      <rPr>
        <sz val="16"/>
        <rFont val="Calibri"/>
        <family val="2"/>
        <scheme val="minor"/>
      </rPr>
      <t xml:space="preserve"> Terre d'Alliance 75cl+1 bocal olives noires de Nyons AOP 210g+1 Tapenade aux olives noires de Nyons AOP 100g</t>
    </r>
  </si>
  <si>
    <r>
      <rPr>
        <b/>
        <sz val="16"/>
        <rFont val="Calibri"/>
        <family val="2"/>
        <scheme val="minor"/>
      </rPr>
      <t xml:space="preserve">Bag'Apéro Rosé: </t>
    </r>
    <r>
      <rPr>
        <sz val="16"/>
        <rFont val="Calibri"/>
        <family val="2"/>
        <scheme val="minor"/>
      </rPr>
      <t xml:space="preserve"> Terre de Lueur 75cl+1 bocal olives noires de Nyons AOP 210g+1 Tapenade aux olives noires de Nyons AOP 100g</t>
    </r>
  </si>
  <si>
    <r>
      <rPr>
        <b/>
        <sz val="16"/>
        <rFont val="Calibri"/>
        <family val="2"/>
        <scheme val="minor"/>
      </rPr>
      <t xml:space="preserve">Bag'Apéro Bio: </t>
    </r>
    <r>
      <rPr>
        <sz val="16"/>
        <rFont val="Calibri"/>
        <family val="2"/>
        <scheme val="minor"/>
      </rPr>
      <t xml:space="preserve"> Terre d'éclat Chardonnay BIO 75cl+1 bocal olives noires BIO de Nyons AOP 210g+1 Pâted'olives noires de Nyons AOP&amp;Tomates BIO 90g</t>
    </r>
  </si>
  <si>
    <t>Les coffrets 3 Huiles  (bouteilles de 50 cl)</t>
  </si>
  <si>
    <r>
      <t xml:space="preserve">3 Huiles : </t>
    </r>
    <r>
      <rPr>
        <sz val="16"/>
        <rFont val="Calibri"/>
        <family val="2"/>
      </rPr>
      <t>Huile olive de Nyons AOP + Macérat aux oilves noires de Nyons AOP+Huile d'olive fruité intense (France)</t>
    </r>
  </si>
  <si>
    <t xml:space="preserve">L'offre terroir  </t>
  </si>
  <si>
    <t>Gamme Vignolis- Sélection des Baronnies</t>
  </si>
  <si>
    <t>Terrine aux olives de Nyons AOP 130 g</t>
  </si>
  <si>
    <t>Terrine de sanglier à l'AOC CDR Villages La Nyonsaise 130 g</t>
  </si>
  <si>
    <t>Terrine de lièvre au Chardonnay IGP Côteaux des Baronnies</t>
  </si>
  <si>
    <t>Mini toast 150 g</t>
  </si>
  <si>
    <t>Confiture d'abricots  350 g</t>
  </si>
  <si>
    <t>Nectar d'abricots 1 litre</t>
  </si>
  <si>
    <t>Pétillant pomme-cassis 75 cl</t>
  </si>
  <si>
    <t>TOTAL Corbeille et Terroir</t>
  </si>
  <si>
    <t>Gamme vinicole</t>
  </si>
  <si>
    <t>Les vins en bouteille</t>
  </si>
  <si>
    <t>IGP Coteaux des Baronnies</t>
  </si>
  <si>
    <t>Terre des Collines-Chardonnay Blanc 75 cl</t>
  </si>
  <si>
    <t>Terre d'Alliance-Merlot Cabernet Syrah 75 cl</t>
  </si>
  <si>
    <t>Terre de Senteurs- Merlot Syrah Rouge 75 cl</t>
  </si>
  <si>
    <t>Terre de Lueur-Grenache Merlot Rosé 75 cl</t>
  </si>
  <si>
    <t>IGP Coteaux des Baronnies - Agriculture Biologique</t>
  </si>
  <si>
    <t>Terre d'Éclat- Chardonnay Blanc 75 cl</t>
  </si>
  <si>
    <t>Côtes du Rhône AOC</t>
  </si>
  <si>
    <t>Résonnance- Viognier Marsanne Roussane Blanc 75 cl</t>
  </si>
  <si>
    <t>Constance-Grenache Syrah Rouge 75 cl</t>
  </si>
  <si>
    <t>Réjouissance-Grenache Syrah  Rouge 75cl</t>
  </si>
  <si>
    <t>Fulgurance-Grenache Rosé 75 cl</t>
  </si>
  <si>
    <t>Côtes du Rhône AOC- Agriculture biologque</t>
  </si>
  <si>
    <t>Évidence Grenache Syrah Rouge 75 cl</t>
  </si>
  <si>
    <t>Côtes du Rhône AOC Villages NYONS  et Cru</t>
  </si>
  <si>
    <t>Exubérance- Syrah Grenache Rouge 75 cl</t>
  </si>
  <si>
    <t>Exubérance- Syrah Grenache Rouge 150 cl</t>
  </si>
  <si>
    <t>Cru Vinsobres-Grenache Syrah Mourvèdre 75 cl</t>
  </si>
  <si>
    <t>Côtes du Rhône Villages NYONS - Agriculture biologique</t>
  </si>
  <si>
    <t>Quintessence -Grenache Syrah Rouge 75 cl</t>
  </si>
  <si>
    <t>Les mousseux</t>
  </si>
  <si>
    <t>Mousseux Rosé Muscat 75 cl</t>
  </si>
  <si>
    <t>Mousseux Brut- 75 cl</t>
  </si>
  <si>
    <t>Mousseux Demi Sec 75 cl</t>
  </si>
  <si>
    <t>Les vins en Bag in Box</t>
  </si>
  <si>
    <t>Vins de Pays Coteaux des Baronnies - Rouge</t>
  </si>
  <si>
    <t>Terre de Nature-  5 L</t>
  </si>
  <si>
    <t>Terre de Nature- 10 L</t>
  </si>
  <si>
    <t xml:space="preserve">Vins de Pays de la Drôme </t>
  </si>
  <si>
    <t>Ciel de Rubis-Rouge 3 L</t>
  </si>
  <si>
    <t>Ciel de Rubis- Rouge 5 L</t>
  </si>
  <si>
    <t>Ciel de Rubis- Rouge 10 L</t>
  </si>
  <si>
    <t>Ciel de Roses- Rosé 3 L</t>
  </si>
  <si>
    <t>Ciel de Roses- Rosé 5 L</t>
  </si>
  <si>
    <t>Ciel de Roses- Rosé 10 L</t>
  </si>
  <si>
    <t>Ciel de Cristal- Blanc 3 L</t>
  </si>
  <si>
    <t>Ciel de Cristal-Blanc 5 L</t>
  </si>
  <si>
    <t xml:space="preserve">  Rouge 3 L</t>
  </si>
  <si>
    <t xml:space="preserve">  Rouge 5 L </t>
  </si>
  <si>
    <t xml:space="preserve">Côtes du Rhône AOC - Agriculture Biologique </t>
  </si>
  <si>
    <t xml:space="preserve"> Rouge 3 L</t>
  </si>
  <si>
    <t xml:space="preserve"> Rosé 3 L</t>
  </si>
  <si>
    <t>TOTAL Vins</t>
  </si>
  <si>
    <t xml:space="preserve">MONTANT TOTAL COMMANDE VIGNOLIS </t>
  </si>
  <si>
    <t>PUHT</t>
  </si>
  <si>
    <t>PVHT</t>
  </si>
  <si>
    <t>total HT</t>
  </si>
  <si>
    <t>TOTAL TTC</t>
  </si>
  <si>
    <t>PVTTC</t>
  </si>
  <si>
    <t>Total TTC</t>
  </si>
  <si>
    <t>DDM (Totale)</t>
  </si>
  <si>
    <t>36 mois</t>
  </si>
  <si>
    <t>6 mois</t>
  </si>
  <si>
    <t>12 mois</t>
  </si>
  <si>
    <t>18 mois</t>
  </si>
  <si>
    <t>24 mois</t>
  </si>
  <si>
    <t>Pâte d'olive noire aux herbes de provence verrine 500 g</t>
  </si>
  <si>
    <t>Non Concerné</t>
  </si>
  <si>
    <t>Bidon plastique 3 litres</t>
  </si>
  <si>
    <t xml:space="preserve">Olives noires de NYONS AOP Bio Extra-Seau 5 Kg </t>
  </si>
  <si>
    <t xml:space="preserve">Olives noires de NYONS AOP Bio Extra-Seau 2 Kg </t>
  </si>
  <si>
    <t>NyonsOlive Empreinte Exception 2026</t>
  </si>
  <si>
    <r>
      <t xml:space="preserve">Sachet  1kg  </t>
    </r>
    <r>
      <rPr>
        <i/>
        <sz val="16"/>
        <rFont val="Calibri"/>
        <family val="2"/>
        <scheme val="minor"/>
      </rPr>
      <t>sous atm modifiée</t>
    </r>
  </si>
  <si>
    <r>
      <t xml:space="preserve">Sachet  300 g  </t>
    </r>
    <r>
      <rPr>
        <i/>
        <sz val="16"/>
        <rFont val="Calibri"/>
        <family val="2"/>
        <scheme val="minor"/>
      </rPr>
      <t>sous atm modifiée</t>
    </r>
  </si>
  <si>
    <t xml:space="preserve">Bouteille 50 cl Cuvée ARBRES CENTENAIRES  </t>
  </si>
  <si>
    <t>Terre de Rondeur-Merlot Syrah Cabernet Rouge 75 cl</t>
  </si>
  <si>
    <t>ATSCAF DROME ARDECHE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</si>
</sst>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0\ &quot;€&quot;_-;\-* #,##0.000\ &quot;€&quot;_-;_-* &quot;-&quot;??\ &quot;€&quot;_-;_-@_-"/>
  </numFmts>
  <fonts count="78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4"/>
      <color theme="0"/>
      <name val="Arial"/>
      <family val="2"/>
    </font>
    <font>
      <sz val="11"/>
      <name val="Arial"/>
      <family val="2"/>
    </font>
    <font>
      <b/>
      <sz val="36"/>
      <color rgb="FF340C4C"/>
      <name val="Calisto MT"/>
      <family val="1"/>
    </font>
    <font>
      <b/>
      <sz val="26"/>
      <color rgb="FF340C4C"/>
      <name val="Calibri"/>
      <family val="2"/>
    </font>
    <font>
      <sz val="14"/>
      <color theme="0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22"/>
      <color theme="0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sz val="16"/>
      <name val="Calibri"/>
      <family val="2"/>
    </font>
    <font>
      <i/>
      <sz val="16"/>
      <name val="Calibri"/>
      <family val="2"/>
    </font>
    <font>
      <b/>
      <sz val="16"/>
      <color rgb="FF340C4C"/>
      <name val="Calibri"/>
      <family val="2"/>
    </font>
    <font>
      <sz val="16"/>
      <color rgb="FF340C4C"/>
      <name val="Calibri"/>
      <family val="2"/>
    </font>
    <font>
      <sz val="16"/>
      <name val="Calibri  "/>
      <family val="2"/>
    </font>
    <font>
      <sz val="16"/>
      <color rgb="FFFF0000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sz val="18"/>
      <color theme="1"/>
      <name val="Arial Narrow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</font>
    <font>
      <b/>
      <sz val="26"/>
      <color theme="0"/>
      <name val="Calibri"/>
      <family val="2"/>
    </font>
    <font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16"/>
      <color theme="8" tint="-0.24994659260841701"/>
      <name val="Calibri"/>
      <family val="2"/>
    </font>
    <font>
      <b/>
      <sz val="24"/>
      <color rgb="FF340C4C"/>
      <name val="Calibri"/>
      <family val="2"/>
    </font>
    <font>
      <b/>
      <sz val="20"/>
      <color theme="0"/>
      <name val="Calibri"/>
      <family val="2"/>
    </font>
    <font>
      <sz val="20"/>
      <color theme="1"/>
      <name val="Calibri"/>
      <family val="2"/>
    </font>
    <font>
      <sz val="16"/>
      <color indexed="8"/>
      <name val="Calibri"/>
      <family val="2"/>
    </font>
    <font>
      <b/>
      <sz val="16"/>
      <name val="Calibri"/>
      <family val="2"/>
    </font>
    <font>
      <b/>
      <sz val="16"/>
      <name val="Calibri"/>
      <family val="2"/>
      <scheme val="minor"/>
    </font>
    <font>
      <sz val="14"/>
      <name val="Calibri"/>
      <family val="2"/>
    </font>
    <font>
      <b/>
      <sz val="28"/>
      <color rgb="FF340C4C"/>
      <name val="Calibri"/>
      <family val="2"/>
    </font>
    <font>
      <sz val="16"/>
      <color theme="0"/>
      <name val="Calibri"/>
      <family val="2"/>
    </font>
    <font>
      <sz val="12"/>
      <color theme="0"/>
      <name val="Calibri"/>
      <family val="2"/>
      <scheme val="minor"/>
    </font>
    <font>
      <sz val="16"/>
      <color theme="1"/>
      <name val="Calibri  "/>
      <family val="2"/>
    </font>
    <font>
      <sz val="14"/>
      <color theme="1"/>
      <name val="Calibri"/>
      <family val="2"/>
    </font>
    <font>
      <sz val="14"/>
      <color theme="1"/>
      <name val="Arial Narrow"/>
      <family val="2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 Narrow"/>
      <family val="2"/>
    </font>
    <font>
      <sz val="20"/>
      <name val="Calibri"/>
      <family val="2"/>
      <scheme val="minor"/>
    </font>
    <font>
      <b/>
      <sz val="20"/>
      <color theme="1"/>
      <name val="Arial Narrow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4"/>
      <color theme="1"/>
      <name val="Arial"/>
      <family val="2"/>
    </font>
    <font>
      <b/>
      <sz val="14"/>
      <color theme="1"/>
      <name val="Arial Narrow"/>
      <family val="2"/>
    </font>
    <font>
      <i/>
      <sz val="11"/>
      <color theme="1"/>
      <name val="Arial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  "/>
    </font>
    <font>
      <b/>
      <sz val="16"/>
      <color theme="0"/>
      <name val="Calibri"/>
      <family val="2"/>
    </font>
    <font>
      <i/>
      <sz val="16"/>
      <color theme="1"/>
      <name val="Arial Narrow"/>
      <family val="2"/>
    </font>
    <font>
      <b/>
      <sz val="14"/>
      <color theme="1"/>
      <name val="Calibri  "/>
    </font>
    <font>
      <b/>
      <sz val="22"/>
      <color theme="1"/>
      <name val="Arial"/>
      <family val="2"/>
    </font>
    <font>
      <b/>
      <sz val="2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40C4C"/>
        <bgColor indexed="64"/>
      </patternFill>
    </fill>
    <fill>
      <patternFill patternType="solid">
        <fgColor rgb="FFBFBF9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8" tint="-0.4999542222357860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4" fontId="62" fillId="0" borderId="0" applyFont="0" applyFill="0" applyBorder="0" applyAlignment="0" applyProtection="0"/>
  </cellStyleXfs>
  <cellXfs count="42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44" fontId="2" fillId="0" borderId="0" xfId="2" applyFont="1" applyAlignment="1">
      <alignment horizontal="center" vertical="center"/>
    </xf>
    <xf numFmtId="0" fontId="3" fillId="0" borderId="0" xfId="0" applyFont="1"/>
    <xf numFmtId="0" fontId="1" fillId="2" borderId="4" xfId="0" applyFont="1" applyFill="1" applyBorder="1"/>
    <xf numFmtId="0" fontId="1" fillId="2" borderId="0" xfId="0" applyFont="1" applyFill="1"/>
    <xf numFmtId="0" fontId="5" fillId="2" borderId="5" xfId="0" applyFont="1" applyFill="1" applyBorder="1"/>
    <xf numFmtId="44" fontId="6" fillId="0" borderId="0" xfId="2" applyFont="1"/>
    <xf numFmtId="0" fontId="6" fillId="0" borderId="0" xfId="0" applyFont="1"/>
    <xf numFmtId="0" fontId="1" fillId="2" borderId="6" xfId="0" applyFont="1" applyFill="1" applyBorder="1"/>
    <xf numFmtId="0" fontId="1" fillId="2" borderId="7" xfId="0" applyFont="1" applyFill="1" applyBorder="1"/>
    <xf numFmtId="0" fontId="7" fillId="0" borderId="0" xfId="0" applyFont="1" applyAlignment="1">
      <alignment horizontal="left" indent="1"/>
    </xf>
    <xf numFmtId="0" fontId="4" fillId="2" borderId="0" xfId="0" applyFont="1" applyFill="1" applyAlignment="1">
      <alignment vertical="center"/>
    </xf>
    <xf numFmtId="0" fontId="5" fillId="2" borderId="8" xfId="0" applyFont="1" applyFill="1" applyBorder="1"/>
    <xf numFmtId="44" fontId="8" fillId="0" borderId="0" xfId="2" applyFont="1" applyAlignment="1">
      <alignment horizontal="center" vertical="center"/>
    </xf>
    <xf numFmtId="0" fontId="9" fillId="0" borderId="0" xfId="0" applyFont="1" applyAlignment="1">
      <alignment horizontal="left" indent="1"/>
    </xf>
    <xf numFmtId="44" fontId="12" fillId="0" borderId="0" xfId="2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6" fillId="0" borderId="14" xfId="0" applyFont="1" applyBorder="1" applyAlignment="1">
      <alignment vertical="center"/>
    </xf>
    <xf numFmtId="0" fontId="0" fillId="0" borderId="5" xfId="0" applyBorder="1"/>
    <xf numFmtId="1" fontId="17" fillId="0" borderId="12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4" fontId="17" fillId="0" borderId="13" xfId="2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4" fontId="20" fillId="0" borderId="0" xfId="2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4" fontId="19" fillId="0" borderId="13" xfId="2" applyFont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4" fontId="20" fillId="0" borderId="0" xfId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4" fontId="2" fillId="0" borderId="0" xfId="2" applyFont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4" fontId="21" fillId="0" borderId="13" xfId="2" applyFont="1" applyBorder="1" applyAlignment="1">
      <alignment horizontal="center" vertical="center"/>
    </xf>
    <xf numFmtId="44" fontId="20" fillId="0" borderId="0" xfId="2" applyFont="1" applyBorder="1" applyAlignment="1">
      <alignment horizontal="center" vertical="center"/>
    </xf>
    <xf numFmtId="1" fontId="18" fillId="2" borderId="12" xfId="0" applyNumberFormat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44" fontId="26" fillId="0" borderId="13" xfId="2" applyFont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4" fontId="18" fillId="0" borderId="13" xfId="2" applyFont="1" applyBorder="1" applyAlignment="1">
      <alignment horizontal="center" vertical="center"/>
    </xf>
    <xf numFmtId="44" fontId="18" fillId="2" borderId="13" xfId="2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8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0" xfId="0" applyFont="1"/>
    <xf numFmtId="0" fontId="19" fillId="0" borderId="5" xfId="0" applyFont="1" applyBorder="1"/>
    <xf numFmtId="0" fontId="21" fillId="0" borderId="0" xfId="0" applyFont="1"/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44" fontId="18" fillId="0" borderId="16" xfId="2" applyFont="1" applyBorder="1" applyAlignment="1">
      <alignment horizontal="center" vertical="center"/>
    </xf>
    <xf numFmtId="1" fontId="32" fillId="0" borderId="4" xfId="0" applyNumberFormat="1" applyFont="1" applyBorder="1"/>
    <xf numFmtId="0" fontId="32" fillId="0" borderId="0" xfId="0" applyFont="1"/>
    <xf numFmtId="0" fontId="34" fillId="0" borderId="0" xfId="0" applyFont="1"/>
    <xf numFmtId="0" fontId="35" fillId="0" borderId="5" xfId="0" applyFont="1" applyBorder="1"/>
    <xf numFmtId="0" fontId="36" fillId="0" borderId="0" xfId="0" applyFont="1"/>
    <xf numFmtId="0" fontId="35" fillId="0" borderId="0" xfId="0" applyFont="1"/>
    <xf numFmtId="1" fontId="14" fillId="0" borderId="4" xfId="0" applyNumberFormat="1" applyFont="1" applyBorder="1"/>
    <xf numFmtId="0" fontId="14" fillId="0" borderId="0" xfId="0" applyFont="1" applyAlignment="1">
      <alignment vertical="center"/>
    </xf>
    <xf numFmtId="44" fontId="14" fillId="0" borderId="0" xfId="2" applyFont="1" applyBorder="1"/>
    <xf numFmtId="1" fontId="6" fillId="0" borderId="4" xfId="0" applyNumberFormat="1" applyFont="1" applyBorder="1"/>
    <xf numFmtId="0" fontId="6" fillId="0" borderId="0" xfId="0" applyFont="1" applyAlignment="1">
      <alignment vertical="center"/>
    </xf>
    <xf numFmtId="44" fontId="6" fillId="0" borderId="0" xfId="2" applyFont="1" applyBorder="1"/>
    <xf numFmtId="1" fontId="6" fillId="0" borderId="20" xfId="0" applyNumberFormat="1" applyFont="1" applyBorder="1"/>
    <xf numFmtId="0" fontId="6" fillId="0" borderId="21" xfId="0" applyFont="1" applyBorder="1"/>
    <xf numFmtId="44" fontId="6" fillId="0" borderId="21" xfId="2" applyFont="1" applyBorder="1"/>
    <xf numFmtId="0" fontId="0" fillId="0" borderId="22" xfId="0" applyBorder="1"/>
    <xf numFmtId="1" fontId="37" fillId="0" borderId="0" xfId="1" applyNumberFormat="1" applyFont="1" applyAlignment="1">
      <alignment vertical="center"/>
    </xf>
    <xf numFmtId="44" fontId="37" fillId="0" borderId="0" xfId="2" applyFont="1" applyAlignment="1">
      <alignment vertical="center"/>
    </xf>
    <xf numFmtId="1" fontId="6" fillId="0" borderId="0" xfId="0" applyNumberFormat="1" applyFont="1"/>
    <xf numFmtId="0" fontId="1" fillId="2" borderId="5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44" fontId="39" fillId="0" borderId="0" xfId="2" applyFont="1" applyAlignment="1">
      <alignment horizontal="center" vertical="center"/>
    </xf>
    <xf numFmtId="0" fontId="40" fillId="0" borderId="0" xfId="0" applyFont="1"/>
    <xf numFmtId="1" fontId="16" fillId="0" borderId="1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16" fillId="0" borderId="13" xfId="1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 indent="19"/>
    </xf>
    <xf numFmtId="164" fontId="19" fillId="0" borderId="13" xfId="1" applyNumberFormat="1" applyFont="1" applyBorder="1" applyAlignment="1" applyProtection="1">
      <alignment horizontal="center" vertical="center"/>
      <protection locked="0"/>
    </xf>
    <xf numFmtId="0" fontId="41" fillId="0" borderId="0" xfId="0" applyFont="1"/>
    <xf numFmtId="1" fontId="26" fillId="2" borderId="12" xfId="0" applyNumberFormat="1" applyFont="1" applyFill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164" fontId="18" fillId="0" borderId="13" xfId="1" applyNumberFormat="1" applyFont="1" applyBorder="1" applyAlignment="1" applyProtection="1">
      <alignment horizontal="center" vertical="center"/>
      <protection locked="0"/>
    </xf>
    <xf numFmtId="1" fontId="18" fillId="0" borderId="4" xfId="0" applyNumberFormat="1" applyFont="1" applyBorder="1" applyAlignment="1">
      <alignment horizontal="center" vertical="center"/>
    </xf>
    <xf numFmtId="44" fontId="18" fillId="2" borderId="0" xfId="2" applyFont="1" applyFill="1" applyBorder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44" fontId="18" fillId="0" borderId="0" xfId="2" applyFont="1" applyBorder="1" applyAlignment="1">
      <alignment horizontal="center" vertical="center"/>
    </xf>
    <xf numFmtId="44" fontId="16" fillId="0" borderId="13" xfId="2" applyFont="1" applyBorder="1" applyAlignment="1">
      <alignment horizontal="center" vertical="center"/>
    </xf>
    <xf numFmtId="1" fontId="16" fillId="0" borderId="0" xfId="1" applyNumberFormat="1" applyFont="1" applyBorder="1" applyAlignment="1">
      <alignment horizontal="center" vertical="center"/>
    </xf>
    <xf numFmtId="1" fontId="16" fillId="0" borderId="0" xfId="1" applyNumberFormat="1" applyFont="1" applyBorder="1" applyAlignment="1">
      <alignment vertical="center"/>
    </xf>
    <xf numFmtId="1" fontId="16" fillId="0" borderId="5" xfId="1" applyNumberFormat="1" applyFont="1" applyBorder="1" applyAlignment="1">
      <alignment vertical="center"/>
    </xf>
    <xf numFmtId="0" fontId="26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1" fontId="41" fillId="0" borderId="4" xfId="0" applyNumberFormat="1" applyFont="1" applyBorder="1"/>
    <xf numFmtId="164" fontId="41" fillId="0" borderId="0" xfId="1" applyNumberFormat="1" applyFont="1" applyBorder="1" applyAlignment="1">
      <alignment horizontal="center" vertical="center"/>
    </xf>
    <xf numFmtId="44" fontId="41" fillId="0" borderId="0" xfId="2" applyFont="1" applyBorder="1"/>
    <xf numFmtId="1" fontId="16" fillId="0" borderId="23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" fontId="18" fillId="2" borderId="13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21" xfId="0" applyBorder="1"/>
    <xf numFmtId="164" fontId="6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3" fontId="16" fillId="0" borderId="13" xfId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43" fontId="18" fillId="0" borderId="13" xfId="1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43" fontId="19" fillId="0" borderId="13" xfId="1" applyFont="1" applyBorder="1" applyAlignment="1" applyProtection="1">
      <alignment horizontal="center" vertical="center" wrapText="1"/>
      <protection locked="0"/>
    </xf>
    <xf numFmtId="43" fontId="19" fillId="0" borderId="13" xfId="1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43" fontId="26" fillId="0" borderId="13" xfId="1" applyFont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21" fillId="0" borderId="26" xfId="0" applyFont="1" applyBorder="1" applyAlignment="1">
      <alignment horizontal="center"/>
    </xf>
    <xf numFmtId="0" fontId="23" fillId="0" borderId="5" xfId="0" applyFont="1" applyBorder="1"/>
    <xf numFmtId="43" fontId="6" fillId="0" borderId="21" xfId="1" applyFont="1" applyBorder="1"/>
    <xf numFmtId="43" fontId="6" fillId="0" borderId="0" xfId="1" applyFont="1"/>
    <xf numFmtId="44" fontId="2" fillId="0" borderId="0" xfId="2" applyFont="1" applyProtection="1"/>
    <xf numFmtId="44" fontId="8" fillId="0" borderId="0" xfId="2" applyFont="1" applyAlignment="1" applyProtection="1">
      <alignment horizontal="left" indent="1"/>
    </xf>
    <xf numFmtId="44" fontId="16" fillId="0" borderId="13" xfId="2" applyFont="1" applyBorder="1" applyAlignment="1" applyProtection="1">
      <alignment horizontal="center" vertical="center"/>
    </xf>
    <xf numFmtId="44" fontId="2" fillId="0" borderId="0" xfId="2" applyFont="1" applyAlignment="1" applyProtection="1">
      <alignment horizontal="center" vertical="center"/>
    </xf>
    <xf numFmtId="44" fontId="18" fillId="0" borderId="13" xfId="2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/>
      <protection locked="0"/>
    </xf>
    <xf numFmtId="44" fontId="26" fillId="0" borderId="13" xfId="2" applyFont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 vertical="center"/>
      <protection locked="0"/>
    </xf>
    <xf numFmtId="0" fontId="51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4" fontId="26" fillId="0" borderId="13" xfId="2" applyFont="1" applyBorder="1" applyAlignment="1" applyProtection="1">
      <alignment vertical="center"/>
    </xf>
    <xf numFmtId="1" fontId="18" fillId="0" borderId="23" xfId="1" applyNumberFormat="1" applyFont="1" applyBorder="1" applyAlignment="1" applyProtection="1">
      <alignment horizontal="center" vertical="center"/>
    </xf>
    <xf numFmtId="44" fontId="18" fillId="0" borderId="24" xfId="2" applyFont="1" applyBorder="1" applyAlignment="1" applyProtection="1">
      <alignment horizontal="center"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1" fontId="53" fillId="0" borderId="12" xfId="0" applyNumberFormat="1" applyFont="1" applyBorder="1" applyAlignment="1">
      <alignment horizontal="center" vertical="center"/>
    </xf>
    <xf numFmtId="1" fontId="53" fillId="0" borderId="13" xfId="0" applyNumberFormat="1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1" fontId="18" fillId="2" borderId="31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1" fontId="54" fillId="0" borderId="4" xfId="0" applyNumberFormat="1" applyFont="1" applyBorder="1"/>
    <xf numFmtId="0" fontId="54" fillId="0" borderId="0" xfId="0" applyFont="1"/>
    <xf numFmtId="43" fontId="45" fillId="5" borderId="18" xfId="1" applyFont="1" applyFill="1" applyBorder="1" applyAlignment="1" applyProtection="1">
      <alignment horizontal="center" vertical="center"/>
    </xf>
    <xf numFmtId="0" fontId="55" fillId="0" borderId="0" xfId="0" applyFont="1"/>
    <xf numFmtId="0" fontId="56" fillId="0" borderId="5" xfId="0" applyFont="1" applyBorder="1"/>
    <xf numFmtId="1" fontId="55" fillId="0" borderId="4" xfId="0" applyNumberFormat="1" applyFont="1" applyBorder="1"/>
    <xf numFmtId="0" fontId="57" fillId="4" borderId="32" xfId="0" applyFont="1" applyFill="1" applyBorder="1" applyAlignment="1">
      <alignment horizontal="center" vertical="center"/>
    </xf>
    <xf numFmtId="0" fontId="58" fillId="4" borderId="32" xfId="0" applyFont="1" applyFill="1" applyBorder="1" applyAlignment="1">
      <alignment vertical="center"/>
    </xf>
    <xf numFmtId="0" fontId="58" fillId="0" borderId="4" xfId="0" applyFont="1" applyBorder="1"/>
    <xf numFmtId="0" fontId="58" fillId="0" borderId="0" xfId="0" applyFont="1" applyAlignment="1">
      <alignment vertical="center" wrapText="1"/>
    </xf>
    <xf numFmtId="0" fontId="58" fillId="0" borderId="0" xfId="0" applyFont="1"/>
    <xf numFmtId="44" fontId="58" fillId="0" borderId="0" xfId="2" applyFont="1" applyBorder="1" applyAlignment="1" applyProtection="1">
      <alignment vertical="center"/>
    </xf>
    <xf numFmtId="44" fontId="58" fillId="0" borderId="0" xfId="2" applyFont="1" applyBorder="1" applyProtection="1"/>
    <xf numFmtId="0" fontId="60" fillId="0" borderId="4" xfId="0" applyFont="1" applyBorder="1"/>
    <xf numFmtId="1" fontId="58" fillId="0" borderId="4" xfId="0" applyNumberFormat="1" applyFont="1" applyBorder="1"/>
    <xf numFmtId="44" fontId="55" fillId="0" borderId="0" xfId="2" applyFont="1" applyBorder="1" applyAlignment="1" applyProtection="1">
      <alignment vertical="center"/>
    </xf>
    <xf numFmtId="44" fontId="55" fillId="0" borderId="0" xfId="2" applyFont="1" applyBorder="1" applyProtection="1"/>
    <xf numFmtId="1" fontId="55" fillId="0" borderId="20" xfId="0" applyNumberFormat="1" applyFont="1" applyBorder="1"/>
    <xf numFmtId="0" fontId="55" fillId="0" borderId="21" xfId="0" applyFont="1" applyBorder="1"/>
    <xf numFmtId="44" fontId="55" fillId="0" borderId="21" xfId="2" applyFont="1" applyBorder="1" applyAlignment="1" applyProtection="1">
      <alignment vertical="center"/>
    </xf>
    <xf numFmtId="44" fontId="55" fillId="0" borderId="21" xfId="2" applyFont="1" applyBorder="1" applyProtection="1"/>
    <xf numFmtId="0" fontId="56" fillId="0" borderId="22" xfId="0" applyFont="1" applyBorder="1"/>
    <xf numFmtId="1" fontId="55" fillId="0" borderId="0" xfId="0" applyNumberFormat="1" applyFont="1"/>
    <xf numFmtId="44" fontId="55" fillId="0" borderId="0" xfId="2" applyFont="1" applyAlignment="1" applyProtection="1">
      <alignment vertical="center"/>
    </xf>
    <xf numFmtId="44" fontId="55" fillId="0" borderId="0" xfId="2" applyFont="1" applyProtection="1"/>
    <xf numFmtId="0" fontId="56" fillId="0" borderId="0" xfId="0" applyFont="1"/>
    <xf numFmtId="1" fontId="61" fillId="0" borderId="0" xfId="1" applyNumberFormat="1" applyFont="1" applyAlignment="1" applyProtection="1">
      <alignment vertical="center"/>
    </xf>
    <xf numFmtId="44" fontId="61" fillId="0" borderId="0" xfId="2" applyFont="1" applyAlignment="1" applyProtection="1">
      <alignment vertical="center"/>
    </xf>
    <xf numFmtId="1" fontId="37" fillId="0" borderId="0" xfId="1" applyNumberFormat="1" applyFont="1" applyAlignment="1" applyProtection="1">
      <alignment vertical="center"/>
    </xf>
    <xf numFmtId="44" fontId="37" fillId="0" borderId="0" xfId="2" applyFont="1" applyAlignment="1" applyProtection="1">
      <alignment vertical="center"/>
    </xf>
    <xf numFmtId="44" fontId="6" fillId="0" borderId="0" xfId="2" applyFont="1" applyAlignment="1" applyProtection="1">
      <alignment vertical="center"/>
    </xf>
    <xf numFmtId="44" fontId="6" fillId="0" borderId="0" xfId="2" applyFont="1" applyProtection="1"/>
    <xf numFmtId="165" fontId="18" fillId="0" borderId="13" xfId="2" applyNumberFormat="1" applyFont="1" applyBorder="1" applyAlignment="1" applyProtection="1">
      <alignment horizontal="center" vertical="center"/>
    </xf>
    <xf numFmtId="165" fontId="45" fillId="5" borderId="18" xfId="2" applyNumberFormat="1" applyFont="1" applyFill="1" applyBorder="1" applyAlignment="1">
      <alignment horizontal="center" vertical="center"/>
    </xf>
    <xf numFmtId="165" fontId="58" fillId="4" borderId="32" xfId="2" applyNumberFormat="1" applyFont="1" applyFill="1" applyBorder="1" applyAlignment="1">
      <alignment vertical="center"/>
    </xf>
    <xf numFmtId="165" fontId="58" fillId="0" borderId="0" xfId="2" applyNumberFormat="1" applyFont="1" applyBorder="1" applyAlignment="1" applyProtection="1">
      <alignment vertical="center"/>
    </xf>
    <xf numFmtId="165" fontId="55" fillId="0" borderId="0" xfId="2" applyNumberFormat="1" applyFont="1" applyBorder="1" applyAlignment="1" applyProtection="1">
      <alignment vertical="center"/>
    </xf>
    <xf numFmtId="165" fontId="55" fillId="0" borderId="21" xfId="2" applyNumberFormat="1" applyFont="1" applyBorder="1" applyAlignment="1" applyProtection="1">
      <alignment vertical="center"/>
    </xf>
    <xf numFmtId="165" fontId="55" fillId="0" borderId="0" xfId="2" applyNumberFormat="1" applyFont="1" applyAlignment="1" applyProtection="1">
      <alignment vertical="center"/>
    </xf>
    <xf numFmtId="165" fontId="61" fillId="0" borderId="0" xfId="2" applyNumberFormat="1" applyFont="1" applyAlignment="1" applyProtection="1">
      <alignment vertical="center"/>
    </xf>
    <xf numFmtId="165" fontId="37" fillId="0" borderId="0" xfId="2" applyNumberFormat="1" applyFont="1" applyAlignment="1" applyProtection="1">
      <alignment vertical="center"/>
    </xf>
    <xf numFmtId="165" fontId="6" fillId="0" borderId="0" xfId="2" applyNumberFormat="1" applyFont="1" applyAlignment="1" applyProtection="1">
      <alignment vertical="center"/>
    </xf>
    <xf numFmtId="44" fontId="1" fillId="2" borderId="2" xfId="2" applyFont="1" applyFill="1" applyBorder="1"/>
    <xf numFmtId="44" fontId="1" fillId="2" borderId="21" xfId="2" applyFont="1" applyFill="1" applyBorder="1"/>
    <xf numFmtId="44" fontId="45" fillId="5" borderId="18" xfId="2" applyFont="1" applyFill="1" applyBorder="1" applyAlignment="1">
      <alignment horizontal="center"/>
    </xf>
    <xf numFmtId="165" fontId="19" fillId="0" borderId="13" xfId="2" applyNumberFormat="1" applyFont="1" applyBorder="1" applyAlignment="1">
      <alignment horizontal="center" vertical="center"/>
    </xf>
    <xf numFmtId="43" fontId="1" fillId="2" borderId="2" xfId="1" applyFont="1" applyFill="1" applyBorder="1"/>
    <xf numFmtId="43" fontId="1" fillId="2" borderId="0" xfId="1" applyFont="1" applyFill="1"/>
    <xf numFmtId="43" fontId="1" fillId="2" borderId="7" xfId="1" applyFont="1" applyFill="1" applyBorder="1"/>
    <xf numFmtId="43" fontId="17" fillId="0" borderId="13" xfId="1" applyFont="1" applyBorder="1" applyAlignment="1">
      <alignment horizontal="center" vertical="center" wrapText="1"/>
    </xf>
    <xf numFmtId="43" fontId="21" fillId="0" borderId="13" xfId="1" applyFont="1" applyFill="1" applyBorder="1" applyAlignment="1" applyProtection="1">
      <alignment horizontal="center" vertical="center"/>
      <protection locked="0"/>
    </xf>
    <xf numFmtId="43" fontId="26" fillId="0" borderId="13" xfId="1" applyFont="1" applyFill="1" applyBorder="1" applyAlignment="1" applyProtection="1">
      <alignment horizontal="center" vertical="center"/>
      <protection locked="0"/>
    </xf>
    <xf numFmtId="43" fontId="30" fillId="0" borderId="13" xfId="1" applyFont="1" applyFill="1" applyBorder="1" applyAlignment="1" applyProtection="1">
      <alignment horizontal="center" vertical="center"/>
      <protection locked="0"/>
    </xf>
    <xf numFmtId="43" fontId="18" fillId="0" borderId="16" xfId="1" applyFont="1" applyBorder="1" applyAlignment="1" applyProtection="1">
      <alignment horizontal="center" vertical="center"/>
      <protection locked="0"/>
    </xf>
    <xf numFmtId="43" fontId="14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6" fillId="0" borderId="21" xfId="1" applyFont="1" applyBorder="1" applyAlignment="1">
      <alignment vertical="center"/>
    </xf>
    <xf numFmtId="43" fontId="37" fillId="0" borderId="0" xfId="1" applyFont="1" applyAlignment="1">
      <alignment vertical="center"/>
    </xf>
    <xf numFmtId="165" fontId="1" fillId="2" borderId="2" xfId="2" applyNumberFormat="1" applyFont="1" applyFill="1" applyBorder="1"/>
    <xf numFmtId="165" fontId="1" fillId="2" borderId="0" xfId="2" applyNumberFormat="1" applyFont="1" applyFill="1"/>
    <xf numFmtId="165" fontId="1" fillId="2" borderId="7" xfId="2" applyNumberFormat="1" applyFont="1" applyFill="1" applyBorder="1"/>
    <xf numFmtId="165" fontId="18" fillId="0" borderId="13" xfId="2" applyNumberFormat="1" applyFont="1" applyBorder="1" applyAlignment="1">
      <alignment horizontal="center" vertical="center"/>
    </xf>
    <xf numFmtId="165" fontId="33" fillId="5" borderId="18" xfId="2" applyNumberFormat="1" applyFont="1" applyFill="1" applyBorder="1" applyAlignment="1">
      <alignment horizontal="center"/>
    </xf>
    <xf numFmtId="165" fontId="14" fillId="0" borderId="0" xfId="2" applyNumberFormat="1" applyFont="1" applyAlignment="1">
      <alignment vertical="center"/>
    </xf>
    <xf numFmtId="165" fontId="6" fillId="0" borderId="0" xfId="2" applyNumberFormat="1" applyFont="1" applyAlignment="1">
      <alignment vertical="center"/>
    </xf>
    <xf numFmtId="165" fontId="6" fillId="0" borderId="21" xfId="2" applyNumberFormat="1" applyFont="1" applyBorder="1" applyAlignment="1">
      <alignment vertical="center"/>
    </xf>
    <xf numFmtId="165" fontId="37" fillId="0" borderId="0" xfId="2" applyNumberFormat="1" applyFont="1" applyAlignment="1">
      <alignment vertical="center"/>
    </xf>
    <xf numFmtId="165" fontId="16" fillId="4" borderId="0" xfId="2" applyNumberFormat="1" applyFont="1" applyFill="1" applyBorder="1" applyAlignment="1">
      <alignment horizontal="center" vertical="center"/>
    </xf>
    <xf numFmtId="165" fontId="58" fillId="0" borderId="0" xfId="2" applyNumberFormat="1" applyFont="1" applyBorder="1" applyProtection="1"/>
    <xf numFmtId="165" fontId="55" fillId="0" borderId="0" xfId="2" applyNumberFormat="1" applyFont="1" applyBorder="1" applyProtection="1"/>
    <xf numFmtId="165" fontId="55" fillId="0" borderId="21" xfId="2" applyNumberFormat="1" applyFont="1" applyBorder="1" applyProtection="1"/>
    <xf numFmtId="165" fontId="55" fillId="0" borderId="0" xfId="2" applyNumberFormat="1" applyFont="1" applyProtection="1"/>
    <xf numFmtId="165" fontId="6" fillId="0" borderId="0" xfId="2" applyNumberFormat="1" applyFont="1" applyProtection="1"/>
    <xf numFmtId="165" fontId="6" fillId="0" borderId="0" xfId="2" applyNumberFormat="1" applyFont="1"/>
    <xf numFmtId="165" fontId="18" fillId="0" borderId="0" xfId="2" applyNumberFormat="1" applyFont="1" applyBorder="1" applyAlignment="1">
      <alignment horizontal="center" vertical="center"/>
    </xf>
    <xf numFmtId="165" fontId="14" fillId="0" borderId="0" xfId="2" applyNumberFormat="1" applyFont="1" applyBorder="1"/>
    <xf numFmtId="165" fontId="6" fillId="0" borderId="0" xfId="2" applyNumberFormat="1" applyFont="1" applyBorder="1"/>
    <xf numFmtId="165" fontId="6" fillId="0" borderId="21" xfId="2" applyNumberFormat="1" applyFont="1" applyBorder="1"/>
    <xf numFmtId="165" fontId="1" fillId="2" borderId="21" xfId="2" applyNumberFormat="1" applyFont="1" applyFill="1" applyBorder="1"/>
    <xf numFmtId="165" fontId="41" fillId="0" borderId="0" xfId="2" applyNumberFormat="1" applyFont="1" applyBorder="1"/>
    <xf numFmtId="165" fontId="1" fillId="2" borderId="2" xfId="2" applyNumberFormat="1" applyFont="1" applyFill="1" applyBorder="1" applyAlignment="1">
      <alignment horizontal="center"/>
    </xf>
    <xf numFmtId="165" fontId="1" fillId="2" borderId="0" xfId="2" applyNumberFormat="1" applyFont="1" applyFill="1" applyAlignment="1">
      <alignment horizontal="center"/>
    </xf>
    <xf numFmtId="165" fontId="1" fillId="2" borderId="7" xfId="2" applyNumberFormat="1" applyFont="1" applyFill="1" applyBorder="1" applyAlignment="1">
      <alignment horizontal="center"/>
    </xf>
    <xf numFmtId="44" fontId="49" fillId="0" borderId="13" xfId="2" applyFont="1" applyBorder="1" applyAlignment="1">
      <alignment horizontal="center" vertical="center"/>
    </xf>
    <xf numFmtId="44" fontId="45" fillId="5" borderId="17" xfId="2" applyFont="1" applyFill="1" applyBorder="1" applyAlignment="1" applyProtection="1">
      <alignment vertical="center"/>
    </xf>
    <xf numFmtId="44" fontId="59" fillId="4" borderId="17" xfId="0" applyNumberFormat="1" applyFont="1" applyFill="1" applyBorder="1" applyAlignment="1">
      <alignment horizontal="center" vertical="center"/>
    </xf>
    <xf numFmtId="165" fontId="16" fillId="4" borderId="13" xfId="2" applyNumberFormat="1" applyFont="1" applyFill="1" applyBorder="1" applyAlignment="1">
      <alignment horizontal="center" vertical="center"/>
    </xf>
    <xf numFmtId="165" fontId="16" fillId="4" borderId="13" xfId="2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 wrapText="1"/>
    </xf>
    <xf numFmtId="165" fontId="18" fillId="2" borderId="13" xfId="2" applyNumberFormat="1" applyFont="1" applyFill="1" applyBorder="1" applyAlignment="1">
      <alignment horizontal="center" vertical="center" wrapText="1"/>
    </xf>
    <xf numFmtId="44" fontId="19" fillId="0" borderId="25" xfId="2" applyFont="1" applyBorder="1" applyAlignment="1">
      <alignment horizontal="center" vertical="center"/>
    </xf>
    <xf numFmtId="44" fontId="18" fillId="0" borderId="25" xfId="2" applyFont="1" applyBorder="1" applyAlignment="1">
      <alignment horizontal="center" vertical="center"/>
    </xf>
    <xf numFmtId="44" fontId="18" fillId="0" borderId="33" xfId="2" applyFont="1" applyBorder="1" applyAlignment="1">
      <alignment horizontal="center" vertical="center"/>
    </xf>
    <xf numFmtId="44" fontId="32" fillId="5" borderId="18" xfId="2" applyFont="1" applyFill="1" applyBorder="1"/>
    <xf numFmtId="165" fontId="16" fillId="4" borderId="13" xfId="2" applyNumberFormat="1" applyFont="1" applyFill="1" applyBorder="1" applyAlignment="1">
      <alignment vertical="center"/>
    </xf>
    <xf numFmtId="165" fontId="16" fillId="0" borderId="13" xfId="2" applyNumberFormat="1" applyFont="1" applyBorder="1" applyAlignment="1">
      <alignment horizontal="center" vertical="center"/>
    </xf>
    <xf numFmtId="44" fontId="16" fillId="0" borderId="25" xfId="2" applyFont="1" applyBorder="1" applyAlignment="1">
      <alignment horizontal="center" vertical="center"/>
    </xf>
    <xf numFmtId="165" fontId="17" fillId="0" borderId="13" xfId="2" applyNumberFormat="1" applyFont="1" applyFill="1" applyBorder="1" applyAlignment="1">
      <alignment horizontal="center" vertical="center"/>
    </xf>
    <xf numFmtId="44" fontId="16" fillId="0" borderId="13" xfId="2" applyFont="1" applyFill="1" applyBorder="1" applyAlignment="1">
      <alignment horizontal="center" vertical="center"/>
    </xf>
    <xf numFmtId="0" fontId="63" fillId="2" borderId="0" xfId="0" applyFont="1" applyFill="1"/>
    <xf numFmtId="44" fontId="60" fillId="0" borderId="0" xfId="2" applyFont="1"/>
    <xf numFmtId="165" fontId="60" fillId="0" borderId="0" xfId="2" applyNumberFormat="1" applyFont="1"/>
    <xf numFmtId="165" fontId="16" fillId="0" borderId="13" xfId="2" applyNumberFormat="1" applyFont="1" applyFill="1" applyBorder="1" applyAlignment="1">
      <alignment horizontal="center" vertical="center"/>
    </xf>
    <xf numFmtId="165" fontId="16" fillId="0" borderId="13" xfId="2" applyNumberFormat="1" applyFont="1" applyFill="1" applyBorder="1" applyAlignment="1" applyProtection="1">
      <alignment horizontal="center" vertical="center"/>
    </xf>
    <xf numFmtId="44" fontId="64" fillId="2" borderId="0" xfId="2" applyFont="1" applyFill="1" applyProtection="1"/>
    <xf numFmtId="0" fontId="65" fillId="0" borderId="0" xfId="0" applyFont="1"/>
    <xf numFmtId="44" fontId="18" fillId="0" borderId="13" xfId="0" applyNumberFormat="1" applyFont="1" applyBorder="1" applyAlignment="1" applyProtection="1">
      <alignment horizontal="center" vertical="center"/>
      <protection locked="0"/>
    </xf>
    <xf numFmtId="0" fontId="6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vertical="center"/>
    </xf>
    <xf numFmtId="44" fontId="61" fillId="0" borderId="13" xfId="2" applyFont="1" applyFill="1" applyBorder="1" applyAlignment="1">
      <alignment horizontal="center" vertical="center"/>
    </xf>
    <xf numFmtId="44" fontId="61" fillId="0" borderId="13" xfId="2" applyFont="1" applyBorder="1" applyAlignment="1">
      <alignment horizontal="center" vertical="center"/>
    </xf>
    <xf numFmtId="165" fontId="18" fillId="0" borderId="16" xfId="2" applyNumberFormat="1" applyFont="1" applyBorder="1" applyAlignment="1">
      <alignment horizontal="center" vertical="center"/>
    </xf>
    <xf numFmtId="165" fontId="32" fillId="5" borderId="32" xfId="2" applyNumberFormat="1" applyFont="1" applyFill="1" applyBorder="1"/>
    <xf numFmtId="44" fontId="48" fillId="0" borderId="13" xfId="2" applyFont="1" applyFill="1" applyBorder="1" applyAlignment="1">
      <alignment horizontal="center" vertical="center"/>
    </xf>
    <xf numFmtId="44" fontId="47" fillId="0" borderId="13" xfId="2" applyFont="1" applyFill="1" applyBorder="1" applyAlignment="1">
      <alignment horizontal="center" vertical="center"/>
    </xf>
    <xf numFmtId="44" fontId="70" fillId="0" borderId="13" xfId="2" applyFont="1" applyFill="1" applyBorder="1" applyAlignment="1">
      <alignment horizontal="center" vertical="center"/>
    </xf>
    <xf numFmtId="0" fontId="32" fillId="5" borderId="32" xfId="1" applyNumberFormat="1" applyFont="1" applyFill="1" applyBorder="1" applyAlignment="1">
      <alignment vertical="center"/>
    </xf>
    <xf numFmtId="165" fontId="18" fillId="0" borderId="16" xfId="2" applyNumberFormat="1" applyFont="1" applyBorder="1" applyAlignment="1" applyProtection="1">
      <alignment horizontal="center" vertical="center"/>
    </xf>
    <xf numFmtId="165" fontId="45" fillId="6" borderId="32" xfId="2" applyNumberFormat="1" applyFont="1" applyFill="1" applyBorder="1" applyAlignment="1" applyProtection="1">
      <alignment vertical="center"/>
    </xf>
    <xf numFmtId="44" fontId="18" fillId="2" borderId="10" xfId="2" applyFont="1" applyFill="1" applyBorder="1" applyAlignment="1">
      <alignment horizontal="center" vertical="center"/>
    </xf>
    <xf numFmtId="0" fontId="16" fillId="2" borderId="2" xfId="0" applyFont="1" applyFill="1" applyBorder="1"/>
    <xf numFmtId="0" fontId="16" fillId="2" borderId="21" xfId="0" applyFont="1" applyFill="1" applyBorder="1"/>
    <xf numFmtId="0" fontId="17" fillId="0" borderId="13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72" fillId="0" borderId="0" xfId="0" applyFont="1" applyAlignment="1">
      <alignment horizontal="center"/>
    </xf>
    <xf numFmtId="0" fontId="49" fillId="0" borderId="13" xfId="0" applyFont="1" applyBorder="1" applyAlignment="1">
      <alignment horizontal="center" vertical="center" wrapText="1"/>
    </xf>
    <xf numFmtId="0" fontId="16" fillId="2" borderId="0" xfId="0" applyFont="1" applyFill="1"/>
    <xf numFmtId="44" fontId="1" fillId="2" borderId="0" xfId="2" applyFont="1" applyFill="1" applyBorder="1"/>
    <xf numFmtId="165" fontId="1" fillId="2" borderId="0" xfId="2" applyNumberFormat="1" applyFont="1" applyFill="1" applyBorder="1"/>
    <xf numFmtId="0" fontId="28" fillId="0" borderId="0" xfId="0" applyFont="1" applyAlignment="1">
      <alignment horizontal="left" vertical="center" indent="19"/>
    </xf>
    <xf numFmtId="0" fontId="42" fillId="0" borderId="0" xfId="0" applyFont="1" applyAlignment="1">
      <alignment horizontal="center" vertical="center"/>
    </xf>
    <xf numFmtId="0" fontId="18" fillId="0" borderId="0" xfId="0" applyFont="1"/>
    <xf numFmtId="0" fontId="41" fillId="0" borderId="21" xfId="0" applyFont="1" applyBorder="1"/>
    <xf numFmtId="164" fontId="32" fillId="5" borderId="32" xfId="1" applyNumberFormat="1" applyFont="1" applyFill="1" applyBorder="1" applyAlignment="1">
      <alignment horizontal="center" vertical="center"/>
    </xf>
    <xf numFmtId="44" fontId="16" fillId="2" borderId="13" xfId="2" applyFont="1" applyFill="1" applyBorder="1" applyAlignment="1">
      <alignment horizontal="center" vertical="center"/>
    </xf>
    <xf numFmtId="44" fontId="16" fillId="0" borderId="13" xfId="2" applyFont="1" applyBorder="1" applyAlignment="1">
      <alignment horizontal="center" vertical="center" wrapText="1"/>
    </xf>
    <xf numFmtId="0" fontId="6" fillId="0" borderId="21" xfId="1" applyNumberFormat="1" applyFont="1" applyBorder="1" applyAlignment="1">
      <alignment horizontal="center" vertical="center"/>
    </xf>
    <xf numFmtId="0" fontId="32" fillId="5" borderId="32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21" xfId="0" applyFont="1" applyBorder="1" applyAlignment="1">
      <alignment vertical="center"/>
    </xf>
    <xf numFmtId="0" fontId="72" fillId="0" borderId="0" xfId="0" applyFont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44" fontId="17" fillId="0" borderId="13" xfId="2" applyFont="1" applyBorder="1" applyAlignment="1">
      <alignment horizontal="center" vertical="center" wrapText="1"/>
    </xf>
    <xf numFmtId="0" fontId="6" fillId="0" borderId="0" xfId="1" applyNumberFormat="1" applyFont="1" applyBorder="1"/>
    <xf numFmtId="44" fontId="32" fillId="6" borderId="19" xfId="2" applyFont="1" applyFill="1" applyBorder="1" applyAlignment="1">
      <alignment horizontal="center" vertical="center"/>
    </xf>
    <xf numFmtId="44" fontId="35" fillId="6" borderId="32" xfId="0" applyNumberFormat="1" applyFont="1" applyFill="1" applyBorder="1" applyAlignment="1">
      <alignment horizontal="center" vertical="center"/>
    </xf>
    <xf numFmtId="165" fontId="26" fillId="0" borderId="13" xfId="2" applyNumberFormat="1" applyFont="1" applyBorder="1" applyAlignment="1" applyProtection="1">
      <alignment horizontal="center" vertical="center"/>
    </xf>
    <xf numFmtId="44" fontId="69" fillId="0" borderId="13" xfId="2" applyFont="1" applyBorder="1" applyAlignment="1">
      <alignment horizontal="center" vertical="center"/>
    </xf>
    <xf numFmtId="44" fontId="61" fillId="0" borderId="24" xfId="2" applyFont="1" applyBorder="1" applyAlignment="1">
      <alignment horizontal="center" vertical="center"/>
    </xf>
    <xf numFmtId="44" fontId="73" fillId="0" borderId="13" xfId="2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 applyProtection="1">
      <alignment horizontal="center" vertical="center"/>
      <protection locked="0"/>
    </xf>
    <xf numFmtId="44" fontId="61" fillId="0" borderId="13" xfId="4" applyFont="1" applyBorder="1" applyAlignment="1">
      <alignment horizontal="center" vertical="center"/>
    </xf>
    <xf numFmtId="44" fontId="61" fillId="0" borderId="13" xfId="4" applyFont="1" applyFill="1" applyBorder="1" applyAlignment="1">
      <alignment horizontal="center" vertical="center"/>
    </xf>
    <xf numFmtId="44" fontId="68" fillId="0" borderId="13" xfId="4" applyFont="1" applyFill="1" applyBorder="1" applyAlignment="1">
      <alignment horizontal="center" vertical="center"/>
    </xf>
    <xf numFmtId="44" fontId="26" fillId="0" borderId="13" xfId="2" applyFont="1" applyFill="1" applyBorder="1" applyAlignment="1">
      <alignment horizontal="center" vertical="center"/>
    </xf>
    <xf numFmtId="0" fontId="43" fillId="7" borderId="5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4" fillId="0" borderId="0" xfId="0" applyFont="1" applyAlignment="1">
      <alignment horizontal="left" indent="1"/>
    </xf>
    <xf numFmtId="165" fontId="74" fillId="0" borderId="0" xfId="2" applyNumberFormat="1" applyFont="1" applyAlignment="1">
      <alignment horizontal="left" indent="1"/>
    </xf>
    <xf numFmtId="0" fontId="75" fillId="2" borderId="7" xfId="0" applyFont="1" applyFill="1" applyBorder="1"/>
    <xf numFmtId="0" fontId="76" fillId="2" borderId="0" xfId="0" applyFont="1" applyFill="1"/>
    <xf numFmtId="165" fontId="76" fillId="2" borderId="0" xfId="2" applyNumberFormat="1" applyFont="1" applyFill="1"/>
    <xf numFmtId="0" fontId="76" fillId="2" borderId="5" xfId="0" applyFont="1" applyFill="1" applyBorder="1"/>
    <xf numFmtId="44" fontId="77" fillId="2" borderId="0" xfId="2" applyFont="1" applyFill="1"/>
    <xf numFmtId="165" fontId="77" fillId="2" borderId="0" xfId="2" applyNumberFormat="1" applyFont="1" applyFill="1"/>
    <xf numFmtId="0" fontId="77" fillId="2" borderId="0" xfId="0" applyFont="1" applyFill="1"/>
    <xf numFmtId="0" fontId="16" fillId="4" borderId="12" xfId="0" applyFont="1" applyFill="1" applyBorder="1" applyAlignment="1">
      <alignment vertical="center"/>
    </xf>
    <xf numFmtId="0" fontId="16" fillId="4" borderId="13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33" fillId="5" borderId="17" xfId="0" applyFont="1" applyFill="1" applyBorder="1" applyAlignment="1">
      <alignment horizontal="center"/>
    </xf>
    <xf numFmtId="0" fontId="33" fillId="5" borderId="18" xfId="0" applyFont="1" applyFill="1" applyBorder="1" applyAlignment="1">
      <alignment horizontal="center"/>
    </xf>
    <xf numFmtId="0" fontId="71" fillId="3" borderId="4" xfId="0" applyFont="1" applyFill="1" applyBorder="1" applyAlignment="1">
      <alignment horizontal="center" vertical="center"/>
    </xf>
    <xf numFmtId="0" fontId="71" fillId="3" borderId="0" xfId="0" applyFont="1" applyFill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44" fillId="3" borderId="4" xfId="0" applyFont="1" applyFill="1" applyBorder="1" applyAlignment="1">
      <alignment horizontal="center" vertical="center"/>
    </xf>
    <xf numFmtId="0" fontId="44" fillId="3" borderId="0" xfId="0" applyFont="1" applyFill="1" applyAlignment="1">
      <alignment horizontal="center" vertical="center"/>
    </xf>
    <xf numFmtId="0" fontId="45" fillId="5" borderId="17" xfId="0" applyFont="1" applyFill="1" applyBorder="1" applyAlignment="1">
      <alignment horizontal="center"/>
    </xf>
    <xf numFmtId="0" fontId="45" fillId="5" borderId="18" xfId="0" applyFont="1" applyFill="1" applyBorder="1" applyAlignment="1">
      <alignment horizontal="center"/>
    </xf>
    <xf numFmtId="0" fontId="38" fillId="3" borderId="4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43" fillId="7" borderId="15" xfId="0" applyFont="1" applyFill="1" applyBorder="1" applyAlignment="1">
      <alignment horizontal="center" vertical="center"/>
    </xf>
    <xf numFmtId="0" fontId="43" fillId="7" borderId="34" xfId="0" applyFont="1" applyFill="1" applyBorder="1" applyAlignment="1">
      <alignment horizontal="center" vertical="center"/>
    </xf>
    <xf numFmtId="0" fontId="44" fillId="8" borderId="9" xfId="0" applyFont="1" applyFill="1" applyBorder="1" applyAlignment="1">
      <alignment horizontal="center" vertical="center"/>
    </xf>
    <xf numFmtId="0" fontId="44" fillId="8" borderId="10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45" fillId="5" borderId="17" xfId="0" applyFont="1" applyFill="1" applyBorder="1" applyAlignment="1">
      <alignment horizontal="center" vertical="center"/>
    </xf>
    <xf numFmtId="0" fontId="45" fillId="5" borderId="18" xfId="0" applyFont="1" applyFill="1" applyBorder="1" applyAlignment="1">
      <alignment horizontal="center" vertical="center"/>
    </xf>
    <xf numFmtId="0" fontId="44" fillId="3" borderId="4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44" fontId="16" fillId="4" borderId="35" xfId="2" applyFont="1" applyFill="1" applyBorder="1" applyAlignment="1" applyProtection="1">
      <alignment horizontal="center" vertical="center"/>
    </xf>
    <xf numFmtId="44" fontId="16" fillId="4" borderId="15" xfId="2" applyFont="1" applyFill="1" applyBorder="1" applyAlignment="1" applyProtection="1">
      <alignment horizontal="center" vertical="center"/>
    </xf>
    <xf numFmtId="44" fontId="16" fillId="4" borderId="34" xfId="2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0" fillId="0" borderId="9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50" fillId="0" borderId="4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center" vertical="center"/>
    </xf>
  </cellXfs>
  <cellStyles count="5">
    <cellStyle name="Milliers" xfId="1" builtinId="3"/>
    <cellStyle name="Milliers 2" xfId="3" xr:uid="{A5209DC4-3220-4C10-A903-9D34DD31535A}"/>
    <cellStyle name="Monétaire" xfId="2" builtinId="4"/>
    <cellStyle name="Monétaire 2" xfId="4" xr:uid="{024DCCD8-2D2C-4956-942B-1AFEED5BC9B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3" Type="http://schemas.openxmlformats.org/officeDocument/2006/relationships/image" Target="../media/image9.jpeg"/><Relationship Id="rId7" Type="http://schemas.openxmlformats.org/officeDocument/2006/relationships/image" Target="../media/image13.jpg"/><Relationship Id="rId2" Type="http://schemas.openxmlformats.org/officeDocument/2006/relationships/image" Target="../media/image1.png"/><Relationship Id="rId1" Type="http://schemas.openxmlformats.org/officeDocument/2006/relationships/image" Target="../media/image8.jpe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jpeg"/><Relationship Id="rId9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.png"/><Relationship Id="rId7" Type="http://schemas.openxmlformats.org/officeDocument/2006/relationships/image" Target="../media/image21.pn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10" Type="http://schemas.openxmlformats.org/officeDocument/2006/relationships/image" Target="../media/image24.png"/><Relationship Id="rId4" Type="http://schemas.openxmlformats.org/officeDocument/2006/relationships/image" Target="../media/image18.jpeg"/><Relationship Id="rId9" Type="http://schemas.openxmlformats.org/officeDocument/2006/relationships/image" Target="../media/image2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7.jpeg"/><Relationship Id="rId18" Type="http://schemas.openxmlformats.org/officeDocument/2006/relationships/image" Target="../media/image42.png"/><Relationship Id="rId3" Type="http://schemas.openxmlformats.org/officeDocument/2006/relationships/image" Target="../media/image27.jpeg"/><Relationship Id="rId7" Type="http://schemas.openxmlformats.org/officeDocument/2006/relationships/image" Target="../media/image31.png"/><Relationship Id="rId12" Type="http://schemas.openxmlformats.org/officeDocument/2006/relationships/image" Target="../media/image36.png"/><Relationship Id="rId17" Type="http://schemas.openxmlformats.org/officeDocument/2006/relationships/image" Target="../media/image41.png"/><Relationship Id="rId2" Type="http://schemas.openxmlformats.org/officeDocument/2006/relationships/image" Target="../media/image26.jpeg"/><Relationship Id="rId16" Type="http://schemas.openxmlformats.org/officeDocument/2006/relationships/image" Target="../media/image40.png"/><Relationship Id="rId1" Type="http://schemas.openxmlformats.org/officeDocument/2006/relationships/image" Target="../media/image25.jpeg"/><Relationship Id="rId6" Type="http://schemas.openxmlformats.org/officeDocument/2006/relationships/image" Target="../media/image30.png"/><Relationship Id="rId11" Type="http://schemas.openxmlformats.org/officeDocument/2006/relationships/image" Target="../media/image35.jpeg"/><Relationship Id="rId5" Type="http://schemas.openxmlformats.org/officeDocument/2006/relationships/image" Target="../media/image29.png"/><Relationship Id="rId15" Type="http://schemas.openxmlformats.org/officeDocument/2006/relationships/image" Target="../media/image39.png"/><Relationship Id="rId10" Type="http://schemas.openxmlformats.org/officeDocument/2006/relationships/image" Target="../media/image34.jpeg"/><Relationship Id="rId19" Type="http://schemas.openxmlformats.org/officeDocument/2006/relationships/image" Target="../media/image43.png"/><Relationship Id="rId4" Type="http://schemas.openxmlformats.org/officeDocument/2006/relationships/image" Target="../media/image28.jpeg"/><Relationship Id="rId9" Type="http://schemas.openxmlformats.org/officeDocument/2006/relationships/image" Target="../media/image33.jpeg"/><Relationship Id="rId14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294638</xdr:colOff>
      <xdr:row>1</xdr:row>
      <xdr:rowOff>31749</xdr:rowOff>
    </xdr:from>
    <xdr:to>
      <xdr:col>2</xdr:col>
      <xdr:colOff>3124355</xdr:colOff>
      <xdr:row>6</xdr:row>
      <xdr:rowOff>174624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8AA23-E539-49AB-BBC1-19FF26BD9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47388" y="222249"/>
          <a:ext cx="2829717" cy="1476375"/>
        </a:xfrm>
        <a:prstGeom prst="rect">
          <a:avLst/>
        </a:prstGeom>
      </xdr:spPr>
    </xdr:pic>
    <xdr:clientData/>
  </xdr:twoCellAnchor>
  <xdr:twoCellAnchor editAs="oneCell">
    <xdr:from>
      <xdr:col>2</xdr:col>
      <xdr:colOff>1794127</xdr:colOff>
      <xdr:row>5</xdr:row>
      <xdr:rowOff>184150</xdr:rowOff>
    </xdr:from>
    <xdr:to>
      <xdr:col>3</xdr:col>
      <xdr:colOff>548853</xdr:colOff>
      <xdr:row>6</xdr:row>
      <xdr:rowOff>627380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D93544-038C-420E-BA36-505B8DC42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46877" y="1327150"/>
          <a:ext cx="3797261" cy="641350"/>
        </a:xfrm>
        <a:prstGeom prst="rect">
          <a:avLst/>
        </a:prstGeom>
      </xdr:spPr>
    </xdr:pic>
    <xdr:clientData/>
  </xdr:twoCellAnchor>
  <xdr:twoCellAnchor editAs="oneCell">
    <xdr:from>
      <xdr:col>2</xdr:col>
      <xdr:colOff>668337</xdr:colOff>
      <xdr:row>7</xdr:row>
      <xdr:rowOff>174624</xdr:rowOff>
    </xdr:from>
    <xdr:to>
      <xdr:col>2</xdr:col>
      <xdr:colOff>1446213</xdr:colOff>
      <xdr:row>9</xdr:row>
      <xdr:rowOff>79375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17F5F0A-A337-44A8-8774-CE9323615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21087" y="2158999"/>
          <a:ext cx="777876" cy="777876"/>
        </a:xfrm>
        <a:prstGeom prst="rect">
          <a:avLst/>
        </a:prstGeom>
      </xdr:spPr>
    </xdr:pic>
    <xdr:clientData/>
  </xdr:twoCellAnchor>
  <xdr:twoCellAnchor editAs="oneCell">
    <xdr:from>
      <xdr:col>0</xdr:col>
      <xdr:colOff>195274</xdr:colOff>
      <xdr:row>0</xdr:row>
      <xdr:rowOff>0</xdr:rowOff>
    </xdr:from>
    <xdr:to>
      <xdr:col>1</xdr:col>
      <xdr:colOff>913536</xdr:colOff>
      <xdr:row>6</xdr:row>
      <xdr:rowOff>602615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B552F88-6DFC-4257-AC61-B0EFDED16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5274" y="0"/>
          <a:ext cx="2464512" cy="2111375"/>
        </a:xfrm>
        <a:prstGeom prst="rect">
          <a:avLst/>
        </a:prstGeom>
      </xdr:spPr>
    </xdr:pic>
    <xdr:clientData/>
  </xdr:twoCellAnchor>
  <xdr:twoCellAnchor editAs="oneCell">
    <xdr:from>
      <xdr:col>10</xdr:col>
      <xdr:colOff>5399</xdr:colOff>
      <xdr:row>15</xdr:row>
      <xdr:rowOff>95250</xdr:rowOff>
    </xdr:from>
    <xdr:to>
      <xdr:col>11</xdr:col>
      <xdr:colOff>1352062</xdr:colOff>
      <xdr:row>26</xdr:row>
      <xdr:rowOff>174625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191AFC1-31A7-3F23-414E-E4204445A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0149" y="4476750"/>
          <a:ext cx="2711913" cy="5254625"/>
        </a:xfrm>
        <a:prstGeom prst="rect">
          <a:avLst/>
        </a:prstGeom>
      </xdr:spPr>
    </xdr:pic>
    <xdr:clientData/>
  </xdr:twoCellAnchor>
  <xdr:twoCellAnchor editAs="oneCell">
    <xdr:from>
      <xdr:col>8</xdr:col>
      <xdr:colOff>1365250</xdr:colOff>
      <xdr:row>30</xdr:row>
      <xdr:rowOff>349250</xdr:rowOff>
    </xdr:from>
    <xdr:to>
      <xdr:col>13</xdr:col>
      <xdr:colOff>439812</xdr:colOff>
      <xdr:row>42</xdr:row>
      <xdr:rowOff>130567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2944B21-750D-4D42-06FA-BC3E0A80A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5375" y="11938000"/>
          <a:ext cx="5401067" cy="5401067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41</xdr:row>
      <xdr:rowOff>206375</xdr:rowOff>
    </xdr:from>
    <xdr:to>
      <xdr:col>14</xdr:col>
      <xdr:colOff>399832</xdr:colOff>
      <xdr:row>64</xdr:row>
      <xdr:rowOff>136525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60AFAB19-0592-750D-48A0-A61EBD0A15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9"/>
        <a:stretch/>
      </xdr:blipFill>
      <xdr:spPr>
        <a:xfrm>
          <a:off x="16859250" y="18161000"/>
          <a:ext cx="5618262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388938</xdr:colOff>
      <xdr:row>7</xdr:row>
      <xdr:rowOff>333374</xdr:rowOff>
    </xdr:from>
    <xdr:to>
      <xdr:col>2</xdr:col>
      <xdr:colOff>1161099</xdr:colOff>
      <xdr:row>8</xdr:row>
      <xdr:rowOff>369570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D2A55D-389C-4756-A815-555596D49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89313" y="2508249"/>
          <a:ext cx="768351" cy="768351"/>
        </a:xfrm>
        <a:prstGeom prst="rect">
          <a:avLst/>
        </a:prstGeom>
      </xdr:spPr>
    </xdr:pic>
    <xdr:clientData/>
  </xdr:twoCellAnchor>
  <xdr:twoCellAnchor editAs="oneCell">
    <xdr:from>
      <xdr:col>2</xdr:col>
      <xdr:colOff>83553</xdr:colOff>
      <xdr:row>1</xdr:row>
      <xdr:rowOff>47624</xdr:rowOff>
    </xdr:from>
    <xdr:to>
      <xdr:col>2</xdr:col>
      <xdr:colOff>2917080</xdr:colOff>
      <xdr:row>6</xdr:row>
      <xdr:rowOff>571499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FDD7FAE-3915-4B70-93A1-912202059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83928" y="238124"/>
          <a:ext cx="2829717" cy="1476375"/>
        </a:xfrm>
        <a:prstGeom prst="rect">
          <a:avLst/>
        </a:prstGeom>
      </xdr:spPr>
    </xdr:pic>
    <xdr:clientData/>
  </xdr:twoCellAnchor>
  <xdr:twoCellAnchor editAs="oneCell">
    <xdr:from>
      <xdr:col>2</xdr:col>
      <xdr:colOff>1595121</xdr:colOff>
      <xdr:row>6</xdr:row>
      <xdr:rowOff>200025</xdr:rowOff>
    </xdr:from>
    <xdr:to>
      <xdr:col>2</xdr:col>
      <xdr:colOff>5366319</xdr:colOff>
      <xdr:row>6</xdr:row>
      <xdr:rowOff>841375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3513D1B3-8A27-4276-97C3-255796079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95496" y="1343025"/>
          <a:ext cx="3773103" cy="641350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</xdr:colOff>
      <xdr:row>0</xdr:row>
      <xdr:rowOff>15875</xdr:rowOff>
    </xdr:from>
    <xdr:to>
      <xdr:col>1</xdr:col>
      <xdr:colOff>706261</xdr:colOff>
      <xdr:row>6</xdr:row>
      <xdr:rowOff>982345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6ED280DD-B654-4733-918E-201AB249B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814" y="15875"/>
          <a:ext cx="2464512" cy="2111375"/>
        </a:xfrm>
        <a:prstGeom prst="rect">
          <a:avLst/>
        </a:prstGeom>
      </xdr:spPr>
    </xdr:pic>
    <xdr:clientData/>
  </xdr:twoCellAnchor>
  <xdr:twoCellAnchor editAs="oneCell">
    <xdr:from>
      <xdr:col>8</xdr:col>
      <xdr:colOff>1174750</xdr:colOff>
      <xdr:row>11</xdr:row>
      <xdr:rowOff>206375</xdr:rowOff>
    </xdr:from>
    <xdr:to>
      <xdr:col>12</xdr:col>
      <xdr:colOff>95130</xdr:colOff>
      <xdr:row>19</xdr:row>
      <xdr:rowOff>396755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42E0789A-5E9D-99CB-D2F3-09404D006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3125" y="4524375"/>
          <a:ext cx="3599695" cy="3599695"/>
        </a:xfrm>
        <a:prstGeom prst="rect">
          <a:avLst/>
        </a:prstGeom>
      </xdr:spPr>
    </xdr:pic>
    <xdr:clientData/>
  </xdr:twoCellAnchor>
  <xdr:twoCellAnchor editAs="oneCell">
    <xdr:from>
      <xdr:col>10</xdr:col>
      <xdr:colOff>86500</xdr:colOff>
      <xdr:row>16</xdr:row>
      <xdr:rowOff>23000</xdr:rowOff>
    </xdr:from>
    <xdr:to>
      <xdr:col>14</xdr:col>
      <xdr:colOff>475635</xdr:colOff>
      <xdr:row>25</xdr:row>
      <xdr:rowOff>3195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AC7B7171-22B6-3EA8-E9DC-24F746239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125" y="6357125"/>
          <a:ext cx="3599695" cy="3599695"/>
        </a:xfrm>
        <a:prstGeom prst="rect">
          <a:avLst/>
        </a:prstGeom>
      </xdr:spPr>
    </xdr:pic>
    <xdr:clientData/>
  </xdr:twoCellAnchor>
  <xdr:twoCellAnchor editAs="oneCell">
    <xdr:from>
      <xdr:col>9</xdr:col>
      <xdr:colOff>174624</xdr:colOff>
      <xdr:row>31</xdr:row>
      <xdr:rowOff>269877</xdr:rowOff>
    </xdr:from>
    <xdr:to>
      <xdr:col>12</xdr:col>
      <xdr:colOff>702309</xdr:colOff>
      <xdr:row>39</xdr:row>
      <xdr:rowOff>303619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A3C869AF-2222-1256-EE68-76ECE5D7F9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6" b="10598"/>
        <a:stretch/>
      </xdr:blipFill>
      <xdr:spPr>
        <a:xfrm rot="5400000">
          <a:off x="15421566" y="12312060"/>
          <a:ext cx="3494492" cy="3762375"/>
        </a:xfrm>
        <a:prstGeom prst="rect">
          <a:avLst/>
        </a:prstGeom>
      </xdr:spPr>
    </xdr:pic>
    <xdr:clientData/>
  </xdr:twoCellAnchor>
  <xdr:twoCellAnchor editAs="oneCell">
    <xdr:from>
      <xdr:col>10</xdr:col>
      <xdr:colOff>1031875</xdr:colOff>
      <xdr:row>49</xdr:row>
      <xdr:rowOff>333375</xdr:rowOff>
    </xdr:from>
    <xdr:to>
      <xdr:col>12</xdr:col>
      <xdr:colOff>781685</xdr:colOff>
      <xdr:row>53</xdr:row>
      <xdr:rowOff>140970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F92EF71F-93DB-B94A-EE61-8710F714C1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94" t="20723" r="23746" b="23203"/>
        <a:stretch/>
      </xdr:blipFill>
      <xdr:spPr>
        <a:xfrm>
          <a:off x="17081500" y="19065875"/>
          <a:ext cx="2047875" cy="1460500"/>
        </a:xfrm>
        <a:prstGeom prst="rect">
          <a:avLst/>
        </a:prstGeom>
      </xdr:spPr>
    </xdr:pic>
    <xdr:clientData/>
  </xdr:twoCellAnchor>
  <xdr:twoCellAnchor editAs="oneCell">
    <xdr:from>
      <xdr:col>9</xdr:col>
      <xdr:colOff>269875</xdr:colOff>
      <xdr:row>44</xdr:row>
      <xdr:rowOff>174625</xdr:rowOff>
    </xdr:from>
    <xdr:to>
      <xdr:col>10</xdr:col>
      <xdr:colOff>1043940</xdr:colOff>
      <xdr:row>57</xdr:row>
      <xdr:rowOff>126003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8FF792CA-8006-5FB1-3BE4-F3B4DA506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2875" y="17018000"/>
          <a:ext cx="1714500" cy="51405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508000</xdr:colOff>
      <xdr:row>21</xdr:row>
      <xdr:rowOff>779318</xdr:rowOff>
    </xdr:from>
    <xdr:to>
      <xdr:col>1</xdr:col>
      <xdr:colOff>925195</xdr:colOff>
      <xdr:row>21</xdr:row>
      <xdr:rowOff>1046228</xdr:rowOff>
    </xdr:to>
    <xdr:pic>
      <xdr:nvPicPr>
        <xdr:cNvPr id="8" name="Image 1">
          <a:extLst>
            <a:ext uri="{FF2B5EF4-FFF2-40B4-BE49-F238E27FC236}">
              <a16:creationId xmlns:a16="http://schemas.microsoft.com/office/drawing/2014/main" id="{893DB6EB-E84A-4FBB-BAC6-E44A98484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222500" y="13733318"/>
          <a:ext cx="417195" cy="266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222250</xdr:colOff>
      <xdr:row>21</xdr:row>
      <xdr:rowOff>777875</xdr:rowOff>
    </xdr:from>
    <xdr:to>
      <xdr:col>1</xdr:col>
      <xdr:colOff>477058</xdr:colOff>
      <xdr:row>21</xdr:row>
      <xdr:rowOff>1069526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BEF2E62-5017-4DEB-8AC1-9BEB04B8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9275" y="14487525"/>
          <a:ext cx="247650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369303</xdr:colOff>
      <xdr:row>1</xdr:row>
      <xdr:rowOff>31749</xdr:rowOff>
    </xdr:from>
    <xdr:to>
      <xdr:col>2</xdr:col>
      <xdr:colOff>3199020</xdr:colOff>
      <xdr:row>6</xdr:row>
      <xdr:rowOff>555624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38543D4-6798-4906-96E6-1C09EA5FB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7428" y="222249"/>
          <a:ext cx="2829717" cy="1476375"/>
        </a:xfrm>
        <a:prstGeom prst="rect">
          <a:avLst/>
        </a:prstGeom>
      </xdr:spPr>
    </xdr:pic>
    <xdr:clientData/>
  </xdr:twoCellAnchor>
  <xdr:twoCellAnchor editAs="oneCell">
    <xdr:from>
      <xdr:col>2</xdr:col>
      <xdr:colOff>1880871</xdr:colOff>
      <xdr:row>6</xdr:row>
      <xdr:rowOff>184150</xdr:rowOff>
    </xdr:from>
    <xdr:to>
      <xdr:col>3</xdr:col>
      <xdr:colOff>89469</xdr:colOff>
      <xdr:row>6</xdr:row>
      <xdr:rowOff>817880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01146DE-15BC-4FB7-8993-EF01B6F4F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58996" y="1327150"/>
          <a:ext cx="3773103" cy="641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95314</xdr:colOff>
      <xdr:row>0</xdr:row>
      <xdr:rowOff>0</xdr:rowOff>
    </xdr:from>
    <xdr:to>
      <xdr:col>1</xdr:col>
      <xdr:colOff>854851</xdr:colOff>
      <xdr:row>7</xdr:row>
      <xdr:rowOff>22225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DF30D5E5-5C54-496F-B43B-6FD16962B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314" y="0"/>
          <a:ext cx="2464512" cy="2111375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7</xdr:row>
      <xdr:rowOff>127000</xdr:rowOff>
    </xdr:from>
    <xdr:to>
      <xdr:col>2</xdr:col>
      <xdr:colOff>1221867</xdr:colOff>
      <xdr:row>8</xdr:row>
      <xdr:rowOff>189992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8DF1599-6F2C-4B0B-621A-8EE40D2F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0" y="2206625"/>
          <a:ext cx="793242" cy="793242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523875</xdr:colOff>
      <xdr:row>19</xdr:row>
      <xdr:rowOff>0</xdr:rowOff>
    </xdr:from>
    <xdr:to>
      <xdr:col>11</xdr:col>
      <xdr:colOff>416750</xdr:colOff>
      <xdr:row>23</xdr:row>
      <xdr:rowOff>231505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B3A7D01-6C24-8A5D-FE05-9AE8D0BB5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9750" y="10191750"/>
          <a:ext cx="2194750" cy="4206605"/>
        </a:xfrm>
        <a:prstGeom prst="rect">
          <a:avLst/>
        </a:prstGeom>
      </xdr:spPr>
    </xdr:pic>
    <xdr:clientData/>
  </xdr:twoCellAnchor>
  <xdr:twoCellAnchor editAs="oneCell">
    <xdr:from>
      <xdr:col>8</xdr:col>
      <xdr:colOff>1349376</xdr:colOff>
      <xdr:row>14</xdr:row>
      <xdr:rowOff>190501</xdr:rowOff>
    </xdr:from>
    <xdr:to>
      <xdr:col>12</xdr:col>
      <xdr:colOff>364566</xdr:colOff>
      <xdr:row>17</xdr:row>
      <xdr:rowOff>130568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8CBCF67-73D7-D54E-C3F1-24A404B4B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01" y="4905376"/>
          <a:ext cx="3834840" cy="2876942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25</xdr:row>
      <xdr:rowOff>254000</xdr:rowOff>
    </xdr:from>
    <xdr:to>
      <xdr:col>11</xdr:col>
      <xdr:colOff>493214</xdr:colOff>
      <xdr:row>42</xdr:row>
      <xdr:rowOff>99060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E649EE7F-0A84-15BF-37C1-14A20566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0" y="17113250"/>
          <a:ext cx="3858714" cy="5143500"/>
        </a:xfrm>
        <a:prstGeom prst="rect">
          <a:avLst/>
        </a:prstGeom>
      </xdr:spPr>
    </xdr:pic>
    <xdr:clientData/>
  </xdr:twoCellAnchor>
  <xdr:twoCellAnchor editAs="oneCell">
    <xdr:from>
      <xdr:col>9</xdr:col>
      <xdr:colOff>984250</xdr:colOff>
      <xdr:row>31</xdr:row>
      <xdr:rowOff>0</xdr:rowOff>
    </xdr:from>
    <xdr:to>
      <xdr:col>12</xdr:col>
      <xdr:colOff>400442</xdr:colOff>
      <xdr:row>41</xdr:row>
      <xdr:rowOff>64527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1700686B-1A3E-9C7B-EB85-382450845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0125" y="20066000"/>
          <a:ext cx="2543567" cy="25435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1485635</xdr:colOff>
      <xdr:row>54</xdr:row>
      <xdr:rowOff>31750</xdr:rowOff>
    </xdr:from>
    <xdr:to>
      <xdr:col>1</xdr:col>
      <xdr:colOff>205847</xdr:colOff>
      <xdr:row>54</xdr:row>
      <xdr:rowOff>361315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259797-8E2D-4135-92EF-167041F2B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485900" y="22221825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18</xdr:row>
      <xdr:rowOff>31750</xdr:rowOff>
    </xdr:from>
    <xdr:to>
      <xdr:col>1</xdr:col>
      <xdr:colOff>822417</xdr:colOff>
      <xdr:row>18</xdr:row>
      <xdr:rowOff>362586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70C1314C-0671-459B-9B8C-99192729C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914525" y="7010400"/>
          <a:ext cx="638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203200</xdr:colOff>
      <xdr:row>32</xdr:row>
      <xdr:rowOff>15875</xdr:rowOff>
    </xdr:from>
    <xdr:to>
      <xdr:col>1</xdr:col>
      <xdr:colOff>854167</xdr:colOff>
      <xdr:row>32</xdr:row>
      <xdr:rowOff>325756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A284BDD8-07ED-4498-9A46-B7266BBFB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924050" y="12887325"/>
          <a:ext cx="638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1719865</xdr:colOff>
      <xdr:row>18</xdr:row>
      <xdr:rowOff>44344</xdr:rowOff>
    </xdr:from>
    <xdr:to>
      <xdr:col>1</xdr:col>
      <xdr:colOff>170815</xdr:colOff>
      <xdr:row>19</xdr:row>
      <xdr:rowOff>2492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79A9A4E-133C-4C07-B6DE-D5CD911FF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4025" y="7029450"/>
          <a:ext cx="180975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26</xdr:row>
      <xdr:rowOff>47625</xdr:rowOff>
    </xdr:from>
    <xdr:to>
      <xdr:col>1</xdr:col>
      <xdr:colOff>168253</xdr:colOff>
      <xdr:row>27</xdr:row>
      <xdr:rowOff>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A182D43-507C-48A9-8B07-488E02387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0439400"/>
          <a:ext cx="171450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1793875</xdr:colOff>
      <xdr:row>32</xdr:row>
      <xdr:rowOff>41721</xdr:rowOff>
    </xdr:from>
    <xdr:to>
      <xdr:col>1</xdr:col>
      <xdr:colOff>208915</xdr:colOff>
      <xdr:row>33</xdr:row>
      <xdr:rowOff>19685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D10A4520-802B-418B-8A36-B0A8F0F81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4025" y="12906375"/>
          <a:ext cx="219075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1127125</xdr:colOff>
      <xdr:row>54</xdr:row>
      <xdr:rowOff>0</xdr:rowOff>
    </xdr:from>
    <xdr:to>
      <xdr:col>0</xdr:col>
      <xdr:colOff>1467748</xdr:colOff>
      <xdr:row>55</xdr:row>
      <xdr:rowOff>19685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8E137CCE-B272-4A4F-9D01-83EE325C0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0" y="22193250"/>
          <a:ext cx="342900" cy="409575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26</xdr:row>
      <xdr:rowOff>31750</xdr:rowOff>
    </xdr:from>
    <xdr:to>
      <xdr:col>1</xdr:col>
      <xdr:colOff>798287</xdr:colOff>
      <xdr:row>26</xdr:row>
      <xdr:rowOff>362586</xdr:rowOff>
    </xdr:to>
    <xdr:pic>
      <xdr:nvPicPr>
        <xdr:cNvPr id="14" name="Image 1">
          <a:extLst>
            <a:ext uri="{FF2B5EF4-FFF2-40B4-BE49-F238E27FC236}">
              <a16:creationId xmlns:a16="http://schemas.microsoft.com/office/drawing/2014/main" id="{8366456A-517B-4B63-9759-D790CF5C1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885950" y="10420350"/>
          <a:ext cx="638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63500</xdr:colOff>
      <xdr:row>23</xdr:row>
      <xdr:rowOff>323256</xdr:rowOff>
    </xdr:from>
    <xdr:to>
      <xdr:col>10</xdr:col>
      <xdr:colOff>362661</xdr:colOff>
      <xdr:row>35</xdr:row>
      <xdr:rowOff>269875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46657A03-ADF1-4736-8B5D-AD953FA00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84625" y="9451381"/>
          <a:ext cx="1660601" cy="4978994"/>
        </a:xfrm>
        <a:prstGeom prst="rect">
          <a:avLst/>
        </a:prstGeom>
      </xdr:spPr>
    </xdr:pic>
    <xdr:clientData/>
  </xdr:twoCellAnchor>
  <xdr:twoCellAnchor editAs="oneCell">
    <xdr:from>
      <xdr:col>9</xdr:col>
      <xdr:colOff>1324750</xdr:colOff>
      <xdr:row>23</xdr:row>
      <xdr:rowOff>296058</xdr:rowOff>
    </xdr:from>
    <xdr:to>
      <xdr:col>11</xdr:col>
      <xdr:colOff>210185</xdr:colOff>
      <xdr:row>35</xdr:row>
      <xdr:rowOff>283911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242712D9-3093-4DB0-9778-38E0C5D5E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45875" y="9424183"/>
          <a:ext cx="1675625" cy="5024038"/>
        </a:xfrm>
        <a:prstGeom prst="rect">
          <a:avLst/>
        </a:prstGeom>
      </xdr:spPr>
    </xdr:pic>
    <xdr:clientData/>
  </xdr:twoCellAnchor>
  <xdr:twoCellAnchor editAs="oneCell">
    <xdr:from>
      <xdr:col>9</xdr:col>
      <xdr:colOff>388937</xdr:colOff>
      <xdr:row>35</xdr:row>
      <xdr:rowOff>150003</xdr:rowOff>
    </xdr:from>
    <xdr:to>
      <xdr:col>10</xdr:col>
      <xdr:colOff>1373187</xdr:colOff>
      <xdr:row>38</xdr:row>
      <xdr:rowOff>169688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233E717B-A141-4C71-9057-22C93FB03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010062" y="14310503"/>
          <a:ext cx="2349500" cy="1349375"/>
        </a:xfrm>
        <a:prstGeom prst="rect">
          <a:avLst/>
        </a:prstGeom>
      </xdr:spPr>
    </xdr:pic>
    <xdr:clientData/>
  </xdr:twoCellAnchor>
  <xdr:twoCellAnchor editAs="oneCell">
    <xdr:from>
      <xdr:col>2</xdr:col>
      <xdr:colOff>18374</xdr:colOff>
      <xdr:row>1</xdr:row>
      <xdr:rowOff>31749</xdr:rowOff>
    </xdr:from>
    <xdr:to>
      <xdr:col>2</xdr:col>
      <xdr:colOff>2819700</xdr:colOff>
      <xdr:row>6</xdr:row>
      <xdr:rowOff>551814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2659461E-0873-4365-9E27-B0B5908B7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66374" y="222249"/>
          <a:ext cx="2801326" cy="1476375"/>
        </a:xfrm>
        <a:prstGeom prst="rect">
          <a:avLst/>
        </a:prstGeom>
      </xdr:spPr>
    </xdr:pic>
    <xdr:clientData/>
  </xdr:twoCellAnchor>
  <xdr:twoCellAnchor editAs="oneCell">
    <xdr:from>
      <xdr:col>2</xdr:col>
      <xdr:colOff>1515746</xdr:colOff>
      <xdr:row>6</xdr:row>
      <xdr:rowOff>184150</xdr:rowOff>
    </xdr:from>
    <xdr:to>
      <xdr:col>3</xdr:col>
      <xdr:colOff>437449</xdr:colOff>
      <xdr:row>6</xdr:row>
      <xdr:rowOff>821690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D822D505-370F-472E-9DA9-A91291992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3746" y="1327150"/>
          <a:ext cx="3773103" cy="641350"/>
        </a:xfrm>
        <a:prstGeom prst="rect">
          <a:avLst/>
        </a:prstGeom>
      </xdr:spPr>
    </xdr:pic>
    <xdr:clientData/>
  </xdr:twoCellAnchor>
  <xdr:twoCellAnchor editAs="oneCell">
    <xdr:from>
      <xdr:col>0</xdr:col>
      <xdr:colOff>64</xdr:colOff>
      <xdr:row>0</xdr:row>
      <xdr:rowOff>0</xdr:rowOff>
    </xdr:from>
    <xdr:to>
      <xdr:col>1</xdr:col>
      <xdr:colOff>626886</xdr:colOff>
      <xdr:row>7</xdr:row>
      <xdr:rowOff>57150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500AE75A-DA30-44A0-8FD4-300E91F09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" y="0"/>
          <a:ext cx="2464512" cy="2111375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7</xdr:row>
      <xdr:rowOff>94742</xdr:rowOff>
    </xdr:from>
    <xdr:to>
      <xdr:col>2</xdr:col>
      <xdr:colOff>1123315</xdr:colOff>
      <xdr:row>8</xdr:row>
      <xdr:rowOff>249682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EFD5CC1D-97E6-1C31-0AED-394D7218A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125" y="2158492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263059</xdr:colOff>
      <xdr:row>11</xdr:row>
      <xdr:rowOff>381000</xdr:rowOff>
    </xdr:from>
    <xdr:to>
      <xdr:col>10</xdr:col>
      <xdr:colOff>892810</xdr:colOff>
      <xdr:row>16</xdr:row>
      <xdr:rowOff>169376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BE3C1AD6-0D55-4DC6-AD43-8A4FBB175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84184" y="3841750"/>
          <a:ext cx="1991191" cy="1991191"/>
        </a:xfrm>
        <a:prstGeom prst="rect">
          <a:avLst/>
        </a:prstGeom>
      </xdr:spPr>
    </xdr:pic>
    <xdr:clientData/>
  </xdr:twoCellAnchor>
  <xdr:twoCellAnchor editAs="oneCell">
    <xdr:from>
      <xdr:col>8</xdr:col>
      <xdr:colOff>31751</xdr:colOff>
      <xdr:row>39</xdr:row>
      <xdr:rowOff>40491</xdr:rowOff>
    </xdr:from>
    <xdr:to>
      <xdr:col>10</xdr:col>
      <xdr:colOff>589175</xdr:colOff>
      <xdr:row>45</xdr:row>
      <xdr:rowOff>341375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C2175F64-8BD3-3A57-25C1-5BCEEF4DF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1" y="15931366"/>
          <a:ext cx="2872634" cy="2872634"/>
        </a:xfrm>
        <a:prstGeom prst="rect">
          <a:avLst/>
        </a:prstGeom>
      </xdr:spPr>
    </xdr:pic>
    <xdr:clientData/>
  </xdr:twoCellAnchor>
  <xdr:twoCellAnchor editAs="oneCell">
    <xdr:from>
      <xdr:col>9</xdr:col>
      <xdr:colOff>912002</xdr:colOff>
      <xdr:row>41</xdr:row>
      <xdr:rowOff>63500</xdr:rowOff>
    </xdr:from>
    <xdr:to>
      <xdr:col>12</xdr:col>
      <xdr:colOff>168952</xdr:colOff>
      <xdr:row>47</xdr:row>
      <xdr:rowOff>320575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157E131E-E2B4-55C7-06FA-5B8F4F9CA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3127" y="16795750"/>
          <a:ext cx="2872640" cy="2872640"/>
        </a:xfrm>
        <a:prstGeom prst="rect">
          <a:avLst/>
        </a:prstGeom>
      </xdr:spPr>
    </xdr:pic>
    <xdr:clientData/>
  </xdr:twoCellAnchor>
  <xdr:twoCellAnchor editAs="oneCell">
    <xdr:from>
      <xdr:col>7</xdr:col>
      <xdr:colOff>1889127</xdr:colOff>
      <xdr:row>47</xdr:row>
      <xdr:rowOff>430251</xdr:rowOff>
    </xdr:from>
    <xdr:to>
      <xdr:col>10</xdr:col>
      <xdr:colOff>362587</xdr:colOff>
      <xdr:row>54</xdr:row>
      <xdr:rowOff>283566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DCEC859A-C345-88AD-FA46-D8FD0033F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4627" y="19781876"/>
          <a:ext cx="2921000" cy="2921000"/>
        </a:xfrm>
        <a:prstGeom prst="rect">
          <a:avLst/>
        </a:prstGeom>
      </xdr:spPr>
    </xdr:pic>
    <xdr:clientData/>
  </xdr:twoCellAnchor>
  <xdr:twoCellAnchor editAs="oneCell">
    <xdr:from>
      <xdr:col>8</xdr:col>
      <xdr:colOff>785001</xdr:colOff>
      <xdr:row>51</xdr:row>
      <xdr:rowOff>104001</xdr:rowOff>
    </xdr:from>
    <xdr:to>
      <xdr:col>10</xdr:col>
      <xdr:colOff>1392641</xdr:colOff>
      <xdr:row>57</xdr:row>
      <xdr:rowOff>441821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ABAD46F6-77F6-51FA-202E-31AA52C81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9501" y="21233626"/>
          <a:ext cx="2917135" cy="2921000"/>
        </a:xfrm>
        <a:prstGeom prst="rect">
          <a:avLst/>
        </a:prstGeom>
      </xdr:spPr>
    </xdr:pic>
    <xdr:clientData/>
  </xdr:twoCellAnchor>
  <xdr:twoCellAnchor editAs="oneCell">
    <xdr:from>
      <xdr:col>9</xdr:col>
      <xdr:colOff>935002</xdr:colOff>
      <xdr:row>54</xdr:row>
      <xdr:rowOff>254001</xdr:rowOff>
    </xdr:from>
    <xdr:to>
      <xdr:col>12</xdr:col>
      <xdr:colOff>244122</xdr:colOff>
      <xdr:row>60</xdr:row>
      <xdr:rowOff>399416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F12A1597-0B97-A9A9-73DE-81F5A89E0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6127" y="22669501"/>
          <a:ext cx="2921000" cy="2921000"/>
        </a:xfrm>
        <a:prstGeom prst="rect">
          <a:avLst/>
        </a:prstGeom>
      </xdr:spPr>
    </xdr:pic>
    <xdr:clientData/>
  </xdr:twoCellAnchor>
  <xdr:twoCellAnchor editAs="oneCell">
    <xdr:from>
      <xdr:col>10</xdr:col>
      <xdr:colOff>904876</xdr:colOff>
      <xdr:row>12</xdr:row>
      <xdr:rowOff>347971</xdr:rowOff>
    </xdr:from>
    <xdr:to>
      <xdr:col>11</xdr:col>
      <xdr:colOff>628650</xdr:colOff>
      <xdr:row>23</xdr:row>
      <xdr:rowOff>269894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B7C0D98-CDEC-7CEA-1F1F-0BD7365A6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91251" y="4269096"/>
          <a:ext cx="1142999" cy="4684423"/>
        </a:xfrm>
        <a:prstGeom prst="rect">
          <a:avLst/>
        </a:prstGeom>
      </xdr:spPr>
    </xdr:pic>
    <xdr:clientData/>
  </xdr:twoCellAnchor>
  <xdr:twoCellAnchor editAs="oneCell">
    <xdr:from>
      <xdr:col>8</xdr:col>
      <xdr:colOff>367474</xdr:colOff>
      <xdr:row>12</xdr:row>
      <xdr:rowOff>333375</xdr:rowOff>
    </xdr:from>
    <xdr:to>
      <xdr:col>9</xdr:col>
      <xdr:colOff>587252</xdr:colOff>
      <xdr:row>23</xdr:row>
      <xdr:rowOff>210203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D73DA182-596D-6E69-B199-C872E710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1974" y="4254500"/>
          <a:ext cx="1144973" cy="4635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CD2DE-DE28-44DB-8723-385F8C6FAC28}">
  <sheetPr>
    <pageSetUpPr fitToPage="1"/>
  </sheetPr>
  <dimension ref="A1:Q87"/>
  <sheetViews>
    <sheetView view="pageLayout" topLeftCell="A48" zoomScale="60" zoomScaleNormal="100" zoomScalePageLayoutView="60" workbookViewId="0">
      <selection activeCell="H18" sqref="H18"/>
    </sheetView>
  </sheetViews>
  <sheetFormatPr baseColWidth="10" defaultColWidth="11.44140625" defaultRowHeight="18"/>
  <cols>
    <col min="1" max="1" width="24.33203125" style="90" customWidth="1"/>
    <col min="2" max="2" width="16.6640625" style="10" customWidth="1"/>
    <col min="3" max="3" width="70.44140625" style="10" customWidth="1"/>
    <col min="4" max="4" width="12.109375" style="10" customWidth="1"/>
    <col min="5" max="5" width="15.6640625" style="82" customWidth="1"/>
    <col min="6" max="6" width="20.5546875" style="239" customWidth="1"/>
    <col min="7" max="7" width="18.33203125" style="230" customWidth="1"/>
    <col min="8" max="8" width="24.88671875" style="9" customWidth="1"/>
    <col min="9" max="9" width="24.88671875" style="248" customWidth="1"/>
    <col min="10" max="10" width="13.109375" style="10" customWidth="1"/>
    <col min="11" max="11" width="19.109375" style="10" customWidth="1"/>
    <col min="12" max="12" width="20" style="10" customWidth="1"/>
    <col min="14" max="14" width="16.109375" style="4" customWidth="1"/>
    <col min="15" max="15" width="15.88671875" style="4" bestFit="1" customWidth="1"/>
    <col min="16" max="17" width="11.44140625" style="5"/>
  </cols>
  <sheetData>
    <row r="1" spans="1:17" ht="15" customHeight="1">
      <c r="A1" s="1" t="s">
        <v>0</v>
      </c>
      <c r="B1" s="2"/>
      <c r="C1" s="2"/>
      <c r="D1" s="2"/>
      <c r="E1" s="2"/>
      <c r="F1" s="233"/>
      <c r="G1" s="221"/>
      <c r="H1" s="2"/>
      <c r="I1" s="233"/>
      <c r="J1" s="2"/>
      <c r="K1" s="2"/>
      <c r="L1" s="2"/>
      <c r="M1" s="3"/>
    </row>
    <row r="2" spans="1:17" ht="15" customHeight="1">
      <c r="A2" s="6"/>
      <c r="B2" s="7"/>
      <c r="C2" s="7"/>
      <c r="D2" s="7"/>
      <c r="E2" s="7"/>
      <c r="F2" s="234"/>
      <c r="G2" s="222"/>
      <c r="H2" s="346"/>
      <c r="I2" s="347"/>
      <c r="J2" s="346"/>
      <c r="K2" s="346"/>
      <c r="L2" s="346"/>
      <c r="M2" s="348"/>
    </row>
    <row r="3" spans="1:17" ht="23.4">
      <c r="A3" s="6"/>
      <c r="B3" s="7"/>
      <c r="C3" s="7"/>
      <c r="D3" s="7"/>
      <c r="E3" s="7"/>
      <c r="F3" s="234"/>
      <c r="G3" s="222"/>
      <c r="H3" s="349" t="s">
        <v>1</v>
      </c>
      <c r="I3" s="350"/>
      <c r="J3" s="351"/>
      <c r="K3" s="351"/>
      <c r="L3" s="351"/>
      <c r="M3" s="348"/>
    </row>
    <row r="4" spans="1:17" ht="23.4">
      <c r="A4" s="6"/>
      <c r="B4" s="7"/>
      <c r="C4" s="7"/>
      <c r="D4" s="7"/>
      <c r="E4" s="7"/>
      <c r="F4" s="234"/>
      <c r="G4" s="222"/>
      <c r="H4" s="349" t="s">
        <v>2</v>
      </c>
      <c r="I4" s="350"/>
      <c r="J4" s="351"/>
      <c r="K4" s="351"/>
      <c r="L4" s="351"/>
      <c r="M4" s="348"/>
    </row>
    <row r="5" spans="1:17" ht="23.4">
      <c r="A5" s="6"/>
      <c r="B5" s="7"/>
      <c r="C5" s="7"/>
      <c r="D5" s="7"/>
      <c r="E5" s="7"/>
      <c r="F5" s="234"/>
      <c r="G5" s="222"/>
      <c r="H5" s="349" t="s">
        <v>3</v>
      </c>
      <c r="I5" s="350"/>
      <c r="J5" s="351"/>
      <c r="K5" s="351"/>
      <c r="L5" s="351"/>
      <c r="M5" s="348"/>
    </row>
    <row r="6" spans="1:17" ht="15" customHeight="1">
      <c r="A6" s="6"/>
      <c r="B6" s="7"/>
      <c r="C6" s="7"/>
      <c r="D6" s="7"/>
      <c r="E6" s="7"/>
      <c r="F6" s="234"/>
      <c r="G6" s="222"/>
      <c r="H6" s="275"/>
      <c r="I6" s="276"/>
      <c r="J6" s="274"/>
      <c r="K6" s="274"/>
      <c r="M6" s="8"/>
    </row>
    <row r="7" spans="1:17" s="13" customFormat="1" ht="51" customHeight="1">
      <c r="A7" s="11"/>
      <c r="B7" s="12"/>
      <c r="C7" s="12"/>
      <c r="D7" s="12"/>
      <c r="E7" s="12"/>
      <c r="F7" s="235"/>
      <c r="G7" s="223"/>
      <c r="H7" s="343" t="s">
        <v>198</v>
      </c>
      <c r="I7" s="344"/>
      <c r="J7" s="345"/>
      <c r="K7" s="14"/>
      <c r="M7" s="15"/>
      <c r="N7" s="4"/>
      <c r="O7" s="16"/>
      <c r="P7" s="17"/>
      <c r="Q7" s="17"/>
    </row>
    <row r="8" spans="1:17" ht="48" customHeight="1">
      <c r="A8" s="365" t="s">
        <v>193</v>
      </c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7"/>
    </row>
    <row r="9" spans="1:17" ht="21" customHeight="1">
      <c r="A9" s="368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70"/>
    </row>
    <row r="10" spans="1:17" ht="21" customHeight="1">
      <c r="A10" s="368"/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70"/>
    </row>
    <row r="11" spans="1:17" s="20" customFormat="1" ht="15.75" customHeight="1">
      <c r="A11" s="371" t="s">
        <v>4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3"/>
      <c r="N11" s="4"/>
      <c r="O11" s="18"/>
      <c r="P11" s="19"/>
      <c r="Q11" s="19"/>
    </row>
    <row r="12" spans="1:17" s="20" customFormat="1" ht="15.75" customHeight="1">
      <c r="A12" s="371"/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3"/>
      <c r="N12" s="4"/>
      <c r="O12" s="18"/>
      <c r="P12" s="19"/>
      <c r="Q12" s="19"/>
    </row>
    <row r="13" spans="1:17" ht="15" customHeight="1">
      <c r="A13" s="3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3"/>
    </row>
    <row r="14" spans="1:17" ht="15" customHeight="1">
      <c r="A14" s="371"/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3"/>
    </row>
    <row r="15" spans="1:17" ht="36.75" customHeight="1">
      <c r="A15" s="374" t="s">
        <v>5</v>
      </c>
      <c r="B15" s="375"/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6"/>
    </row>
    <row r="16" spans="1:17" ht="27" customHeight="1">
      <c r="A16" s="355" t="s">
        <v>6</v>
      </c>
      <c r="B16" s="356"/>
      <c r="C16" s="356"/>
      <c r="D16" s="356"/>
      <c r="E16" s="356"/>
      <c r="F16" s="356"/>
      <c r="G16" s="356"/>
      <c r="H16" s="356"/>
      <c r="I16" s="261"/>
      <c r="J16" s="21"/>
      <c r="K16" s="21"/>
      <c r="L16" s="21"/>
      <c r="M16" s="62"/>
      <c r="N16" s="4" t="s">
        <v>7</v>
      </c>
      <c r="O16" s="4" t="s">
        <v>8</v>
      </c>
    </row>
    <row r="17" spans="1:17" s="30" customFormat="1" ht="36.75" customHeight="1">
      <c r="A17" s="23" t="s">
        <v>9</v>
      </c>
      <c r="B17" s="24" t="s">
        <v>10</v>
      </c>
      <c r="C17" s="24" t="s">
        <v>11</v>
      </c>
      <c r="D17" s="39" t="s">
        <v>182</v>
      </c>
      <c r="E17" s="24" t="s">
        <v>176</v>
      </c>
      <c r="F17" s="272" t="s">
        <v>180</v>
      </c>
      <c r="G17" s="224" t="s">
        <v>12</v>
      </c>
      <c r="H17" s="25" t="s">
        <v>178</v>
      </c>
      <c r="I17" s="272" t="s">
        <v>179</v>
      </c>
      <c r="J17" s="26"/>
      <c r="K17" s="26"/>
      <c r="L17" s="26"/>
      <c r="M17" s="27"/>
      <c r="N17" s="28"/>
      <c r="O17" s="28"/>
      <c r="P17" s="29"/>
      <c r="Q17" s="29"/>
    </row>
    <row r="18" spans="1:17" s="30" customFormat="1" ht="40.5" customHeight="1">
      <c r="A18" s="31">
        <v>3261414301108</v>
      </c>
      <c r="B18" s="32">
        <v>430110</v>
      </c>
      <c r="C18" s="32" t="s">
        <v>13</v>
      </c>
      <c r="D18" s="32" t="s">
        <v>183</v>
      </c>
      <c r="E18" s="25">
        <v>4.07</v>
      </c>
      <c r="F18" s="220">
        <f>+E18*1.055</f>
        <v>4.2938499999999999</v>
      </c>
      <c r="G18" s="140"/>
      <c r="H18" s="33">
        <f>E18*G18</f>
        <v>0</v>
      </c>
      <c r="I18" s="220">
        <f>+G18*F18</f>
        <v>0</v>
      </c>
      <c r="J18" s="26"/>
      <c r="K18" s="26"/>
      <c r="L18" s="26"/>
      <c r="M18" s="27"/>
      <c r="N18" s="28">
        <v>3.91</v>
      </c>
      <c r="O18" s="28">
        <f>N18*1.055</f>
        <v>4.1250499999999999</v>
      </c>
      <c r="P18" s="29"/>
      <c r="Q18" s="29"/>
    </row>
    <row r="19" spans="1:17" s="30" customFormat="1" ht="40.5" customHeight="1">
      <c r="A19" s="31">
        <v>3261414301016</v>
      </c>
      <c r="B19" s="34">
        <v>430101</v>
      </c>
      <c r="C19" s="32" t="s">
        <v>14</v>
      </c>
      <c r="D19" s="32" t="s">
        <v>184</v>
      </c>
      <c r="E19" s="25">
        <v>4.95</v>
      </c>
      <c r="F19" s="220">
        <f t="shared" ref="F19:F42" si="0">+E19*1.055</f>
        <v>5.2222499999999998</v>
      </c>
      <c r="G19" s="140"/>
      <c r="H19" s="33">
        <f t="shared" ref="H19:H25" si="1">E19*G19</f>
        <v>0</v>
      </c>
      <c r="I19" s="220">
        <f t="shared" ref="I19:I39" si="2">+G19*F19</f>
        <v>0</v>
      </c>
      <c r="J19" s="26"/>
      <c r="K19" s="26"/>
      <c r="L19" s="26"/>
      <c r="M19" s="27"/>
      <c r="N19" s="28">
        <v>4.75</v>
      </c>
      <c r="O19" s="28">
        <f t="shared" ref="O19:O67" si="3">N19*1.055</f>
        <v>5.0112499999999995</v>
      </c>
      <c r="P19" s="29"/>
      <c r="Q19" s="29"/>
    </row>
    <row r="20" spans="1:17" s="30" customFormat="1" ht="40.5" customHeight="1">
      <c r="A20" s="31">
        <v>3261414301023</v>
      </c>
      <c r="B20" s="34">
        <v>430102</v>
      </c>
      <c r="C20" s="32" t="s">
        <v>15</v>
      </c>
      <c r="D20" s="32" t="s">
        <v>184</v>
      </c>
      <c r="E20" s="25">
        <v>7.91</v>
      </c>
      <c r="F20" s="220">
        <f t="shared" si="0"/>
        <v>8.3450500000000005</v>
      </c>
      <c r="G20" s="140"/>
      <c r="H20" s="33">
        <f t="shared" si="1"/>
        <v>0</v>
      </c>
      <c r="I20" s="220">
        <f t="shared" si="2"/>
        <v>0</v>
      </c>
      <c r="J20" s="26"/>
      <c r="K20" s="26"/>
      <c r="L20" s="26"/>
      <c r="M20" s="27"/>
      <c r="N20" s="28">
        <v>7.6</v>
      </c>
      <c r="O20" s="28">
        <f t="shared" si="3"/>
        <v>8.0179999999999989</v>
      </c>
      <c r="P20" s="29"/>
      <c r="Q20" s="29"/>
    </row>
    <row r="21" spans="1:17" s="30" customFormat="1" ht="40.5" customHeight="1">
      <c r="A21" s="31">
        <v>3261414301009</v>
      </c>
      <c r="B21" s="34">
        <v>430100</v>
      </c>
      <c r="C21" s="32" t="s">
        <v>16</v>
      </c>
      <c r="D21" s="32" t="s">
        <v>184</v>
      </c>
      <c r="E21" s="25">
        <v>12.85</v>
      </c>
      <c r="F21" s="220">
        <f t="shared" si="0"/>
        <v>13.556749999999999</v>
      </c>
      <c r="G21" s="140"/>
      <c r="H21" s="33">
        <f t="shared" si="1"/>
        <v>0</v>
      </c>
      <c r="I21" s="220">
        <f t="shared" si="2"/>
        <v>0</v>
      </c>
      <c r="J21" s="26"/>
      <c r="K21" s="26"/>
      <c r="L21" s="26"/>
      <c r="M21" s="27"/>
      <c r="N21" s="28">
        <v>12.35</v>
      </c>
      <c r="O21" s="28">
        <f t="shared" si="3"/>
        <v>13.029249999999999</v>
      </c>
      <c r="P21" s="29"/>
      <c r="Q21" s="29"/>
    </row>
    <row r="22" spans="1:17" s="30" customFormat="1" ht="40.5" customHeight="1">
      <c r="A22" s="31">
        <v>3261414301054</v>
      </c>
      <c r="B22" s="34">
        <v>430105</v>
      </c>
      <c r="C22" s="32" t="s">
        <v>17</v>
      </c>
      <c r="D22" s="32" t="s">
        <v>185</v>
      </c>
      <c r="E22" s="25">
        <v>28.77</v>
      </c>
      <c r="F22" s="220">
        <f t="shared" si="0"/>
        <v>30.352349999999998</v>
      </c>
      <c r="G22" s="140"/>
      <c r="H22" s="33">
        <f t="shared" si="1"/>
        <v>0</v>
      </c>
      <c r="I22" s="220">
        <f t="shared" si="2"/>
        <v>0</v>
      </c>
      <c r="J22" s="26"/>
      <c r="K22" s="26"/>
      <c r="L22" s="26"/>
      <c r="M22" s="27"/>
      <c r="N22" s="28">
        <v>27.65</v>
      </c>
      <c r="O22" s="28">
        <f t="shared" si="3"/>
        <v>29.170749999999998</v>
      </c>
      <c r="P22" s="29"/>
      <c r="Q22" s="29"/>
    </row>
    <row r="23" spans="1:17" s="30" customFormat="1" ht="40.5" customHeight="1">
      <c r="A23" s="31">
        <v>3261414106000</v>
      </c>
      <c r="B23" s="34">
        <v>410600</v>
      </c>
      <c r="C23" s="32" t="s">
        <v>18</v>
      </c>
      <c r="D23" s="32" t="s">
        <v>185</v>
      </c>
      <c r="E23" s="25">
        <v>25.25</v>
      </c>
      <c r="F23" s="220">
        <f t="shared" si="0"/>
        <v>26.638749999999998</v>
      </c>
      <c r="G23" s="140"/>
      <c r="H23" s="33">
        <f t="shared" si="1"/>
        <v>0</v>
      </c>
      <c r="I23" s="220">
        <f t="shared" si="2"/>
        <v>0</v>
      </c>
      <c r="J23" s="26"/>
      <c r="K23" s="26"/>
      <c r="L23" s="26"/>
      <c r="M23" s="27"/>
      <c r="N23" s="28">
        <v>20.83</v>
      </c>
      <c r="O23" s="28">
        <f t="shared" si="3"/>
        <v>21.975649999999998</v>
      </c>
      <c r="P23" s="29"/>
      <c r="Q23" s="29"/>
    </row>
    <row r="24" spans="1:17" s="30" customFormat="1" ht="40.5" customHeight="1">
      <c r="A24" s="31">
        <v>3261414106017</v>
      </c>
      <c r="B24" s="34">
        <v>410601</v>
      </c>
      <c r="C24" s="32" t="s">
        <v>19</v>
      </c>
      <c r="D24" s="32" t="s">
        <v>185</v>
      </c>
      <c r="E24" s="25">
        <v>60.6</v>
      </c>
      <c r="F24" s="220">
        <f t="shared" si="0"/>
        <v>63.933</v>
      </c>
      <c r="G24" s="140"/>
      <c r="H24" s="33">
        <f t="shared" si="1"/>
        <v>0</v>
      </c>
      <c r="I24" s="220">
        <f t="shared" si="2"/>
        <v>0</v>
      </c>
      <c r="J24" s="26"/>
      <c r="K24" s="26"/>
      <c r="L24" s="26"/>
      <c r="M24" s="27"/>
      <c r="N24" s="28">
        <v>50.77</v>
      </c>
      <c r="O24" s="28">
        <f t="shared" si="3"/>
        <v>53.562350000000002</v>
      </c>
      <c r="P24" s="29"/>
      <c r="Q24" s="29"/>
    </row>
    <row r="25" spans="1:17" s="30" customFormat="1" ht="40.5" customHeight="1">
      <c r="A25" s="31">
        <v>3261414106024</v>
      </c>
      <c r="B25" s="34">
        <v>410602</v>
      </c>
      <c r="C25" s="32" t="s">
        <v>20</v>
      </c>
      <c r="D25" s="32" t="s">
        <v>185</v>
      </c>
      <c r="E25" s="25">
        <v>119.18</v>
      </c>
      <c r="F25" s="220">
        <f t="shared" si="0"/>
        <v>125.7349</v>
      </c>
      <c r="G25" s="140"/>
      <c r="H25" s="33">
        <f t="shared" si="1"/>
        <v>0</v>
      </c>
      <c r="I25" s="220">
        <f t="shared" si="2"/>
        <v>0</v>
      </c>
      <c r="J25" s="26"/>
      <c r="K25" s="26"/>
      <c r="L25" s="26"/>
      <c r="M25" s="27"/>
      <c r="N25" s="28">
        <v>98.47</v>
      </c>
      <c r="O25" s="28">
        <f t="shared" si="3"/>
        <v>103.88584999999999</v>
      </c>
      <c r="P25" s="29"/>
      <c r="Q25" s="29"/>
    </row>
    <row r="26" spans="1:17" s="38" customFormat="1" ht="24" customHeight="1">
      <c r="A26" s="355" t="s">
        <v>21</v>
      </c>
      <c r="B26" s="356"/>
      <c r="C26" s="356"/>
      <c r="D26" s="356"/>
      <c r="E26" s="356"/>
      <c r="F26" s="356"/>
      <c r="G26" s="356"/>
      <c r="H26" s="356"/>
      <c r="I26" s="261"/>
      <c r="J26" s="26"/>
      <c r="K26" s="26"/>
      <c r="L26" s="26"/>
      <c r="M26" s="27"/>
      <c r="N26" s="4"/>
      <c r="O26" s="4">
        <f t="shared" si="3"/>
        <v>0</v>
      </c>
      <c r="P26" s="37"/>
      <c r="Q26" s="37"/>
    </row>
    <row r="27" spans="1:17" s="30" customFormat="1" ht="40.5" customHeight="1">
      <c r="A27" s="31">
        <v>3261414301115</v>
      </c>
      <c r="B27" s="32">
        <v>430111</v>
      </c>
      <c r="C27" s="39" t="s">
        <v>22</v>
      </c>
      <c r="D27" s="39" t="s">
        <v>183</v>
      </c>
      <c r="E27" s="25">
        <v>4.12</v>
      </c>
      <c r="F27" s="220">
        <f t="shared" si="0"/>
        <v>4.3465999999999996</v>
      </c>
      <c r="G27" s="140"/>
      <c r="H27" s="33">
        <f>G27*E27</f>
        <v>0</v>
      </c>
      <c r="I27" s="220">
        <f t="shared" si="2"/>
        <v>0</v>
      </c>
      <c r="J27" s="40"/>
      <c r="K27" s="40"/>
      <c r="L27" s="40"/>
      <c r="M27" s="27"/>
      <c r="N27" s="28">
        <v>3.96</v>
      </c>
      <c r="O27" s="28">
        <f t="shared" si="3"/>
        <v>4.1777999999999995</v>
      </c>
      <c r="P27" s="29"/>
      <c r="Q27" s="29"/>
    </row>
    <row r="28" spans="1:17" s="30" customFormat="1" ht="40.5" customHeight="1">
      <c r="A28" s="31">
        <v>3261414770508</v>
      </c>
      <c r="B28" s="32">
        <v>477050</v>
      </c>
      <c r="C28" s="39" t="s">
        <v>23</v>
      </c>
      <c r="D28" s="39" t="s">
        <v>183</v>
      </c>
      <c r="E28" s="25">
        <v>4.7699999999999996</v>
      </c>
      <c r="F28" s="220">
        <f t="shared" si="0"/>
        <v>5.0323499999999992</v>
      </c>
      <c r="G28" s="140"/>
      <c r="H28" s="33">
        <f t="shared" ref="H28:H31" si="4">G28*E28</f>
        <v>0</v>
      </c>
      <c r="I28" s="220">
        <f t="shared" si="2"/>
        <v>0</v>
      </c>
      <c r="J28" s="26"/>
      <c r="K28" s="26"/>
      <c r="L28" s="26"/>
      <c r="M28" s="27"/>
      <c r="N28" s="28">
        <v>3.96</v>
      </c>
      <c r="O28" s="28">
        <f t="shared" si="3"/>
        <v>4.1777999999999995</v>
      </c>
      <c r="P28" s="29"/>
      <c r="Q28" s="29"/>
    </row>
    <row r="29" spans="1:17" s="30" customFormat="1" ht="40.5" customHeight="1">
      <c r="A29" s="31">
        <v>3261414301122</v>
      </c>
      <c r="B29" s="34">
        <v>430112</v>
      </c>
      <c r="C29" s="32" t="s">
        <v>24</v>
      </c>
      <c r="D29" s="32" t="s">
        <v>184</v>
      </c>
      <c r="E29" s="25">
        <v>5.23</v>
      </c>
      <c r="F29" s="220">
        <f t="shared" si="0"/>
        <v>5.5176499999999997</v>
      </c>
      <c r="G29" s="140"/>
      <c r="H29" s="33">
        <f t="shared" si="4"/>
        <v>0</v>
      </c>
      <c r="I29" s="220">
        <f t="shared" si="2"/>
        <v>0</v>
      </c>
      <c r="J29" s="26"/>
      <c r="K29" s="26"/>
      <c r="L29" s="26"/>
      <c r="M29" s="27"/>
      <c r="N29" s="41">
        <v>5.03</v>
      </c>
      <c r="O29" s="28">
        <f t="shared" si="3"/>
        <v>5.3066500000000003</v>
      </c>
      <c r="P29" s="29"/>
      <c r="Q29" s="29"/>
    </row>
    <row r="30" spans="1:17" s="30" customFormat="1" ht="40.5" customHeight="1">
      <c r="A30" s="31">
        <v>3261414301139</v>
      </c>
      <c r="B30" s="34">
        <v>430113</v>
      </c>
      <c r="C30" s="32" t="s">
        <v>25</v>
      </c>
      <c r="D30" s="32" t="s">
        <v>184</v>
      </c>
      <c r="E30" s="25">
        <v>8.36</v>
      </c>
      <c r="F30" s="220">
        <f t="shared" si="0"/>
        <v>8.819799999999999</v>
      </c>
      <c r="G30" s="140"/>
      <c r="H30" s="33">
        <f t="shared" si="4"/>
        <v>0</v>
      </c>
      <c r="I30" s="220">
        <f t="shared" si="2"/>
        <v>0</v>
      </c>
      <c r="J30" s="26"/>
      <c r="K30" s="26"/>
      <c r="L30" s="26"/>
      <c r="M30" s="27"/>
      <c r="N30" s="41">
        <v>8.0399999999999991</v>
      </c>
      <c r="O30" s="28">
        <f t="shared" si="3"/>
        <v>8.4821999999999989</v>
      </c>
      <c r="P30" s="29"/>
      <c r="Q30" s="29"/>
    </row>
    <row r="31" spans="1:17" s="30" customFormat="1" ht="40.5" customHeight="1">
      <c r="A31" s="31">
        <v>3261414301160</v>
      </c>
      <c r="B31" s="34">
        <v>430116</v>
      </c>
      <c r="C31" s="39" t="s">
        <v>26</v>
      </c>
      <c r="D31" s="39" t="s">
        <v>185</v>
      </c>
      <c r="E31" s="25">
        <v>29.99</v>
      </c>
      <c r="F31" s="220">
        <f t="shared" si="0"/>
        <v>31.639449999999997</v>
      </c>
      <c r="G31" s="140"/>
      <c r="H31" s="33">
        <f t="shared" si="4"/>
        <v>0</v>
      </c>
      <c r="I31" s="220">
        <f t="shared" si="2"/>
        <v>0</v>
      </c>
      <c r="J31" s="26"/>
      <c r="K31" s="26"/>
      <c r="L31" s="26"/>
      <c r="M31" s="27"/>
      <c r="N31" s="41">
        <v>28.82</v>
      </c>
      <c r="O31" s="28">
        <f t="shared" si="3"/>
        <v>30.405099999999997</v>
      </c>
      <c r="P31" s="29"/>
      <c r="Q31" s="29"/>
    </row>
    <row r="32" spans="1:17" ht="26.25" customHeight="1">
      <c r="A32" s="363" t="s">
        <v>27</v>
      </c>
      <c r="B32" s="364"/>
      <c r="C32" s="364"/>
      <c r="D32" s="364"/>
      <c r="E32" s="364"/>
      <c r="F32" s="364"/>
      <c r="G32" s="364"/>
      <c r="H32" s="364"/>
      <c r="I32" s="262"/>
      <c r="J32" s="42"/>
      <c r="K32" s="42"/>
      <c r="L32" s="42"/>
      <c r="M32" s="62"/>
      <c r="N32" s="43"/>
      <c r="O32" s="4">
        <f t="shared" si="3"/>
        <v>0</v>
      </c>
    </row>
    <row r="33" spans="1:17" s="30" customFormat="1" ht="40.5" customHeight="1">
      <c r="A33" s="44">
        <v>3261414901001</v>
      </c>
      <c r="B33" s="45">
        <v>490100</v>
      </c>
      <c r="C33" s="45" t="s">
        <v>28</v>
      </c>
      <c r="D33" s="32" t="s">
        <v>184</v>
      </c>
      <c r="E33" s="289">
        <v>43.38</v>
      </c>
      <c r="F33" s="220">
        <f t="shared" si="0"/>
        <v>45.765900000000002</v>
      </c>
      <c r="G33" s="225"/>
      <c r="H33" s="46">
        <f>G33*E33</f>
        <v>0</v>
      </c>
      <c r="I33" s="220">
        <f t="shared" si="2"/>
        <v>0</v>
      </c>
      <c r="J33" s="26"/>
      <c r="K33" s="26"/>
      <c r="L33" s="26"/>
      <c r="M33" s="27"/>
      <c r="N33" s="47">
        <v>38.89</v>
      </c>
      <c r="O33" s="28">
        <f t="shared" si="3"/>
        <v>41.028949999999995</v>
      </c>
      <c r="P33" s="29"/>
      <c r="Q33" s="29"/>
    </row>
    <row r="34" spans="1:17" s="30" customFormat="1" ht="40.5" customHeight="1">
      <c r="A34" s="44">
        <v>3261414913202</v>
      </c>
      <c r="B34" s="45">
        <v>490320</v>
      </c>
      <c r="C34" s="45" t="s">
        <v>194</v>
      </c>
      <c r="D34" s="32" t="s">
        <v>184</v>
      </c>
      <c r="E34" s="289">
        <v>18.89</v>
      </c>
      <c r="F34" s="220">
        <f t="shared" si="0"/>
        <v>19.92895</v>
      </c>
      <c r="G34" s="225"/>
      <c r="H34" s="46">
        <f t="shared" ref="H34:H35" si="5">G34*E34</f>
        <v>0</v>
      </c>
      <c r="I34" s="220">
        <f t="shared" si="2"/>
        <v>0</v>
      </c>
      <c r="J34" s="26"/>
      <c r="K34" s="26"/>
      <c r="L34" s="26"/>
      <c r="M34" s="27"/>
      <c r="N34" s="28">
        <v>18.95</v>
      </c>
      <c r="O34" s="28">
        <f t="shared" si="3"/>
        <v>19.992249999999999</v>
      </c>
      <c r="P34" s="29"/>
      <c r="Q34" s="29"/>
    </row>
    <row r="35" spans="1:17" s="30" customFormat="1" ht="40.5" customHeight="1">
      <c r="A35" s="44">
        <v>3261414901209</v>
      </c>
      <c r="B35" s="45">
        <v>490120</v>
      </c>
      <c r="C35" s="45" t="s">
        <v>195</v>
      </c>
      <c r="D35" s="32" t="s">
        <v>184</v>
      </c>
      <c r="E35" s="289">
        <v>8.48</v>
      </c>
      <c r="F35" s="220">
        <f t="shared" si="0"/>
        <v>8.9464000000000006</v>
      </c>
      <c r="G35" s="225"/>
      <c r="H35" s="46">
        <f t="shared" si="5"/>
        <v>0</v>
      </c>
      <c r="I35" s="220">
        <f t="shared" si="2"/>
        <v>0</v>
      </c>
      <c r="J35" s="26"/>
      <c r="K35" s="26"/>
      <c r="L35" s="26"/>
      <c r="M35" s="27"/>
      <c r="N35" s="28">
        <v>9.68</v>
      </c>
      <c r="O35" s="28">
        <f t="shared" si="3"/>
        <v>10.212399999999999</v>
      </c>
      <c r="P35" s="29"/>
      <c r="Q35" s="29"/>
    </row>
    <row r="36" spans="1:17" ht="28.5" customHeight="1">
      <c r="A36" s="355" t="s">
        <v>29</v>
      </c>
      <c r="B36" s="356"/>
      <c r="C36" s="356"/>
      <c r="D36" s="356"/>
      <c r="E36" s="356"/>
      <c r="F36" s="356"/>
      <c r="G36" s="356"/>
      <c r="H36" s="356"/>
      <c r="I36" s="261"/>
      <c r="J36" s="42"/>
      <c r="K36" s="42"/>
      <c r="L36" s="42"/>
      <c r="M36" s="62"/>
      <c r="O36" s="4">
        <f t="shared" si="3"/>
        <v>0</v>
      </c>
    </row>
    <row r="37" spans="1:17" s="30" customFormat="1" ht="40.5" customHeight="1">
      <c r="A37" s="48">
        <v>3261414911000</v>
      </c>
      <c r="B37" s="49">
        <v>491100</v>
      </c>
      <c r="C37" s="49" t="s">
        <v>30</v>
      </c>
      <c r="D37" s="32" t="s">
        <v>184</v>
      </c>
      <c r="E37" s="290">
        <v>43.38</v>
      </c>
      <c r="F37" s="220">
        <f t="shared" si="0"/>
        <v>45.765900000000002</v>
      </c>
      <c r="G37" s="226"/>
      <c r="H37" s="50">
        <f>G37*E37</f>
        <v>0</v>
      </c>
      <c r="I37" s="220">
        <f t="shared" si="2"/>
        <v>0</v>
      </c>
      <c r="J37" s="26"/>
      <c r="K37" s="26"/>
      <c r="L37" s="26"/>
      <c r="M37" s="27"/>
      <c r="N37" s="28">
        <v>41.69</v>
      </c>
      <c r="O37" s="28">
        <f t="shared" si="3"/>
        <v>43.982949999999995</v>
      </c>
      <c r="P37" s="29"/>
      <c r="Q37" s="29"/>
    </row>
    <row r="38" spans="1:17" s="30" customFormat="1" ht="40.5" customHeight="1">
      <c r="A38" s="48">
        <v>3261414913400</v>
      </c>
      <c r="B38" s="49">
        <v>491340</v>
      </c>
      <c r="C38" s="49" t="s">
        <v>31</v>
      </c>
      <c r="D38" s="32" t="s">
        <v>184</v>
      </c>
      <c r="E38" s="290">
        <v>18.89</v>
      </c>
      <c r="F38" s="220">
        <f t="shared" si="0"/>
        <v>19.92895</v>
      </c>
      <c r="G38" s="226"/>
      <c r="H38" s="50">
        <f t="shared" ref="H38:H39" si="6">G38*E38</f>
        <v>0</v>
      </c>
      <c r="I38" s="220">
        <f t="shared" si="2"/>
        <v>0</v>
      </c>
      <c r="J38" s="263"/>
      <c r="K38" s="51"/>
      <c r="L38" s="51"/>
      <c r="M38" s="52"/>
      <c r="N38" s="28">
        <v>20.079999999999998</v>
      </c>
      <c r="O38" s="28">
        <f t="shared" si="3"/>
        <v>21.184399999999997</v>
      </c>
      <c r="P38" s="29"/>
      <c r="Q38" s="29"/>
    </row>
    <row r="39" spans="1:17" s="30" customFormat="1" ht="40.5" customHeight="1">
      <c r="A39" s="48">
        <v>3261414913202</v>
      </c>
      <c r="B39" s="49">
        <v>491320</v>
      </c>
      <c r="C39" s="49" t="s">
        <v>32</v>
      </c>
      <c r="D39" s="32" t="s">
        <v>184</v>
      </c>
      <c r="E39" s="291">
        <v>8.48</v>
      </c>
      <c r="F39" s="220">
        <f t="shared" si="0"/>
        <v>8.9464000000000006</v>
      </c>
      <c r="G39" s="227"/>
      <c r="H39" s="50">
        <f t="shared" si="6"/>
        <v>0</v>
      </c>
      <c r="I39" s="220">
        <f t="shared" si="2"/>
        <v>0</v>
      </c>
      <c r="J39" s="51"/>
      <c r="K39" s="51"/>
      <c r="L39" s="51"/>
      <c r="M39" s="52"/>
      <c r="N39" s="28">
        <v>8.69</v>
      </c>
      <c r="O39" s="28">
        <f t="shared" si="3"/>
        <v>9.1679499999999994</v>
      </c>
      <c r="P39" s="29"/>
      <c r="Q39" s="29"/>
    </row>
    <row r="40" spans="1:17" s="38" customFormat="1" ht="27.75" customHeight="1">
      <c r="A40" s="355" t="s">
        <v>33</v>
      </c>
      <c r="B40" s="356"/>
      <c r="C40" s="356"/>
      <c r="D40" s="356"/>
      <c r="E40" s="356"/>
      <c r="F40" s="356"/>
      <c r="G40" s="356"/>
      <c r="H40" s="356"/>
      <c r="I40" s="261"/>
      <c r="J40" s="26"/>
      <c r="K40" s="26"/>
      <c r="L40" s="26"/>
      <c r="M40" s="27"/>
      <c r="N40" s="4"/>
      <c r="O40" s="4">
        <f t="shared" si="3"/>
        <v>0</v>
      </c>
      <c r="P40" s="37"/>
      <c r="Q40" s="37"/>
    </row>
    <row r="41" spans="1:17" s="30" customFormat="1" ht="40.5" customHeight="1">
      <c r="A41" s="48">
        <v>3701373104605</v>
      </c>
      <c r="B41" s="53">
        <v>472000</v>
      </c>
      <c r="C41" s="54" t="s">
        <v>34</v>
      </c>
      <c r="D41" s="54" t="s">
        <v>186</v>
      </c>
      <c r="E41" s="273">
        <v>5.72</v>
      </c>
      <c r="F41" s="220">
        <f t="shared" si="0"/>
        <v>6.0345999999999993</v>
      </c>
      <c r="G41" s="136"/>
      <c r="H41" s="56">
        <f>G41*E41</f>
        <v>0</v>
      </c>
      <c r="I41" s="264">
        <f>+G41*F41</f>
        <v>0</v>
      </c>
      <c r="J41" s="42"/>
      <c r="K41" s="42"/>
      <c r="L41" s="42"/>
      <c r="M41" s="27"/>
      <c r="N41" s="28">
        <v>5.3</v>
      </c>
      <c r="O41" s="28">
        <f t="shared" si="3"/>
        <v>5.5914999999999999</v>
      </c>
      <c r="P41" s="29"/>
      <c r="Q41" s="29"/>
    </row>
    <row r="42" spans="1:17" s="30" customFormat="1" ht="40.5" customHeight="1">
      <c r="A42" s="48">
        <v>3364460000251</v>
      </c>
      <c r="B42" s="53">
        <v>473000</v>
      </c>
      <c r="C42" s="54" t="s">
        <v>35</v>
      </c>
      <c r="D42" s="54" t="s">
        <v>186</v>
      </c>
      <c r="E42" s="273">
        <v>5.12</v>
      </c>
      <c r="F42" s="220">
        <f t="shared" si="0"/>
        <v>5.4016000000000002</v>
      </c>
      <c r="G42" s="136"/>
      <c r="H42" s="56">
        <f>G42*E42</f>
        <v>0</v>
      </c>
      <c r="I42" s="264">
        <f>+G42*F42</f>
        <v>0</v>
      </c>
      <c r="J42" s="42"/>
      <c r="K42" s="42"/>
      <c r="L42" s="42"/>
      <c r="M42" s="27"/>
      <c r="N42" s="28">
        <v>4.7300000000000004</v>
      </c>
      <c r="O42" s="28">
        <f t="shared" si="3"/>
        <v>4.9901499999999999</v>
      </c>
      <c r="P42" s="29"/>
      <c r="Q42" s="29"/>
    </row>
    <row r="43" spans="1:17" s="38" customFormat="1" ht="21">
      <c r="A43" s="360" t="s">
        <v>36</v>
      </c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2"/>
      <c r="N43" s="4"/>
      <c r="O43" s="4">
        <f t="shared" si="3"/>
        <v>0</v>
      </c>
      <c r="P43" s="37"/>
      <c r="Q43" s="37"/>
    </row>
    <row r="44" spans="1:17" s="38" customFormat="1" ht="22.5" customHeight="1">
      <c r="A44" s="355" t="s">
        <v>37</v>
      </c>
      <c r="B44" s="356"/>
      <c r="C44" s="356"/>
      <c r="D44" s="356"/>
      <c r="E44" s="356"/>
      <c r="F44" s="356"/>
      <c r="G44" s="356"/>
      <c r="H44" s="356"/>
      <c r="I44" s="261"/>
      <c r="J44" s="57"/>
      <c r="K44" s="42"/>
      <c r="L44" s="42"/>
      <c r="M44" s="27"/>
      <c r="N44" s="4"/>
      <c r="O44" s="4">
        <f t="shared" si="3"/>
        <v>0</v>
      </c>
      <c r="P44" s="37"/>
      <c r="Q44" s="37"/>
    </row>
    <row r="45" spans="1:17" s="30" customFormat="1" ht="40.5" customHeight="1">
      <c r="A45" s="58">
        <v>3261415100052</v>
      </c>
      <c r="B45" s="54">
        <v>510005</v>
      </c>
      <c r="C45" s="54" t="s">
        <v>38</v>
      </c>
      <c r="D45" s="54" t="s">
        <v>187</v>
      </c>
      <c r="E45" s="110">
        <v>6.86</v>
      </c>
      <c r="F45" s="220">
        <f t="shared" ref="F45:F64" si="7">+E45*1.055</f>
        <v>7.2373000000000003</v>
      </c>
      <c r="G45" s="136"/>
      <c r="H45" s="55">
        <f>G45*E45</f>
        <v>0</v>
      </c>
      <c r="I45" s="220">
        <f t="shared" ref="I45:I57" si="8">+G45*F45</f>
        <v>0</v>
      </c>
      <c r="J45" s="42"/>
      <c r="K45" s="42"/>
      <c r="L45" s="42"/>
      <c r="M45" s="27"/>
      <c r="N45" s="28">
        <v>6.62</v>
      </c>
      <c r="O45" s="28">
        <f t="shared" si="3"/>
        <v>6.9840999999999998</v>
      </c>
      <c r="P45" s="29"/>
      <c r="Q45" s="29"/>
    </row>
    <row r="46" spans="1:17" s="30" customFormat="1" ht="40.5" customHeight="1">
      <c r="A46" s="58">
        <v>3261415100038</v>
      </c>
      <c r="B46" s="54">
        <v>510003</v>
      </c>
      <c r="C46" s="54" t="s">
        <v>39</v>
      </c>
      <c r="D46" s="54" t="s">
        <v>187</v>
      </c>
      <c r="E46" s="110">
        <v>12.29</v>
      </c>
      <c r="F46" s="220">
        <f t="shared" si="7"/>
        <v>12.965949999999998</v>
      </c>
      <c r="G46" s="136"/>
      <c r="H46" s="55">
        <f t="shared" ref="H46:H51" si="9">G46*E46</f>
        <v>0</v>
      </c>
      <c r="I46" s="220">
        <f t="shared" si="8"/>
        <v>0</v>
      </c>
      <c r="J46" s="59"/>
      <c r="K46" s="59"/>
      <c r="L46" s="59"/>
      <c r="M46" s="27"/>
      <c r="N46" s="28">
        <v>11.87</v>
      </c>
      <c r="O46" s="28">
        <f t="shared" si="3"/>
        <v>12.522849999999998</v>
      </c>
      <c r="P46" s="29"/>
      <c r="Q46" s="29"/>
    </row>
    <row r="47" spans="1:17" s="30" customFormat="1" ht="40.5" customHeight="1">
      <c r="A47" s="58">
        <v>3261415100304</v>
      </c>
      <c r="B47" s="54">
        <v>510030</v>
      </c>
      <c r="C47" s="54" t="s">
        <v>196</v>
      </c>
      <c r="D47" s="54" t="s">
        <v>187</v>
      </c>
      <c r="E47" s="110">
        <v>14.65</v>
      </c>
      <c r="F47" s="220">
        <f t="shared" si="7"/>
        <v>15.45575</v>
      </c>
      <c r="G47" s="136"/>
      <c r="H47" s="55">
        <f t="shared" si="9"/>
        <v>0</v>
      </c>
      <c r="I47" s="220">
        <f t="shared" si="8"/>
        <v>0</v>
      </c>
      <c r="J47" s="59"/>
      <c r="K47" s="59"/>
      <c r="L47" s="59"/>
      <c r="M47" s="27"/>
      <c r="N47" s="28"/>
      <c r="O47" s="28"/>
      <c r="P47" s="29"/>
      <c r="Q47" s="29"/>
    </row>
    <row r="48" spans="1:17" s="30" customFormat="1" ht="40.5" customHeight="1">
      <c r="A48" s="58">
        <v>3261415100014</v>
      </c>
      <c r="B48" s="54">
        <v>510001</v>
      </c>
      <c r="C48" s="54" t="s">
        <v>40</v>
      </c>
      <c r="D48" s="54" t="s">
        <v>187</v>
      </c>
      <c r="E48" s="110">
        <v>16.28</v>
      </c>
      <c r="F48" s="220">
        <f t="shared" si="7"/>
        <v>17.1754</v>
      </c>
      <c r="G48" s="136"/>
      <c r="H48" s="55">
        <f t="shared" si="9"/>
        <v>0</v>
      </c>
      <c r="I48" s="220">
        <f t="shared" si="8"/>
        <v>0</v>
      </c>
      <c r="J48" s="59"/>
      <c r="K48" s="59"/>
      <c r="L48" s="59"/>
      <c r="M48" s="27"/>
      <c r="N48" s="28">
        <v>15.72</v>
      </c>
      <c r="O48" s="28">
        <f t="shared" si="3"/>
        <v>16.584599999999998</v>
      </c>
      <c r="P48" s="29"/>
      <c r="Q48" s="29"/>
    </row>
    <row r="49" spans="1:17" s="30" customFormat="1" ht="40.5" customHeight="1">
      <c r="A49" s="58">
        <v>3261415100106</v>
      </c>
      <c r="B49" s="54">
        <v>510010</v>
      </c>
      <c r="C49" s="49" t="s">
        <v>41</v>
      </c>
      <c r="D49" s="54" t="s">
        <v>187</v>
      </c>
      <c r="E49" s="110">
        <v>22.37</v>
      </c>
      <c r="F49" s="220">
        <f t="shared" si="7"/>
        <v>23.600349999999999</v>
      </c>
      <c r="G49" s="136"/>
      <c r="H49" s="55">
        <f t="shared" si="9"/>
        <v>0</v>
      </c>
      <c r="I49" s="220">
        <f t="shared" si="8"/>
        <v>0</v>
      </c>
      <c r="J49" s="42"/>
      <c r="K49" s="42"/>
      <c r="L49" s="42"/>
      <c r="M49" s="27"/>
      <c r="N49" s="28">
        <v>21.6</v>
      </c>
      <c r="O49" s="28">
        <f t="shared" si="3"/>
        <v>22.788</v>
      </c>
      <c r="P49" s="29"/>
      <c r="Q49" s="29"/>
    </row>
    <row r="50" spans="1:17" s="30" customFormat="1" ht="40.5" customHeight="1">
      <c r="A50" s="58">
        <v>3261415100076</v>
      </c>
      <c r="B50" s="54">
        <v>510007</v>
      </c>
      <c r="C50" s="54" t="s">
        <v>42</v>
      </c>
      <c r="D50" s="54" t="s">
        <v>187</v>
      </c>
      <c r="E50" s="110">
        <v>44.64</v>
      </c>
      <c r="F50" s="220">
        <f t="shared" si="7"/>
        <v>47.095199999999998</v>
      </c>
      <c r="G50" s="136"/>
      <c r="H50" s="55">
        <f t="shared" si="9"/>
        <v>0</v>
      </c>
      <c r="I50" s="220">
        <f t="shared" si="8"/>
        <v>0</v>
      </c>
      <c r="J50" s="42"/>
      <c r="K50" s="42"/>
      <c r="L50" s="42"/>
      <c r="M50" s="27"/>
      <c r="N50" s="28">
        <v>43.12</v>
      </c>
      <c r="O50" s="28">
        <f t="shared" si="3"/>
        <v>45.491599999999991</v>
      </c>
      <c r="P50" s="29"/>
      <c r="Q50" s="29"/>
    </row>
    <row r="51" spans="1:17" s="30" customFormat="1" ht="40.5" customHeight="1">
      <c r="A51" s="58">
        <v>3261415100083</v>
      </c>
      <c r="B51" s="54">
        <v>510008</v>
      </c>
      <c r="C51" s="54" t="s">
        <v>43</v>
      </c>
      <c r="D51" s="54" t="s">
        <v>187</v>
      </c>
      <c r="E51" s="110">
        <v>106.69</v>
      </c>
      <c r="F51" s="220">
        <f t="shared" si="7"/>
        <v>112.55794999999999</v>
      </c>
      <c r="G51" s="136"/>
      <c r="H51" s="55">
        <f t="shared" si="9"/>
        <v>0</v>
      </c>
      <c r="I51" s="220">
        <f t="shared" si="8"/>
        <v>0</v>
      </c>
      <c r="J51" s="42"/>
      <c r="K51" s="42"/>
      <c r="L51" s="42"/>
      <c r="M51" s="27"/>
      <c r="N51" s="28">
        <v>103.04</v>
      </c>
      <c r="O51" s="28">
        <f t="shared" si="3"/>
        <v>108.7072</v>
      </c>
      <c r="P51" s="29"/>
      <c r="Q51" s="29"/>
    </row>
    <row r="52" spans="1:17" ht="21">
      <c r="A52" s="355" t="s">
        <v>44</v>
      </c>
      <c r="B52" s="356"/>
      <c r="C52" s="356"/>
      <c r="D52" s="356"/>
      <c r="E52" s="356"/>
      <c r="F52" s="356"/>
      <c r="G52" s="356"/>
      <c r="H52" s="357"/>
      <c r="I52" s="261"/>
      <c r="J52" s="61"/>
      <c r="K52" s="61"/>
      <c r="L52" s="61"/>
      <c r="M52" s="62"/>
      <c r="O52" s="4">
        <f t="shared" si="3"/>
        <v>0</v>
      </c>
    </row>
    <row r="53" spans="1:17" s="30" customFormat="1" ht="40.5" customHeight="1">
      <c r="A53" s="31">
        <v>3261415500036</v>
      </c>
      <c r="B53" s="32">
        <v>550003</v>
      </c>
      <c r="C53" s="32" t="s">
        <v>45</v>
      </c>
      <c r="D53" s="32" t="s">
        <v>186</v>
      </c>
      <c r="E53" s="25">
        <v>13.08</v>
      </c>
      <c r="F53" s="220">
        <f t="shared" si="7"/>
        <v>13.799399999999999</v>
      </c>
      <c r="G53" s="140"/>
      <c r="H53" s="265">
        <f>G53*E53</f>
        <v>0</v>
      </c>
      <c r="I53" s="220">
        <f t="shared" si="8"/>
        <v>0</v>
      </c>
      <c r="J53" s="42"/>
      <c r="K53" s="42"/>
      <c r="L53" s="42"/>
      <c r="M53" s="27"/>
      <c r="N53" s="28">
        <v>12.63</v>
      </c>
      <c r="O53" s="28">
        <f t="shared" si="3"/>
        <v>13.32465</v>
      </c>
      <c r="P53" s="29"/>
      <c r="Q53" s="29"/>
    </row>
    <row r="54" spans="1:17" s="61" customFormat="1" ht="40.5" customHeight="1">
      <c r="A54" s="58">
        <v>3261415500067</v>
      </c>
      <c r="B54" s="54">
        <v>550006</v>
      </c>
      <c r="C54" s="60" t="s">
        <v>46</v>
      </c>
      <c r="D54" s="32" t="s">
        <v>186</v>
      </c>
      <c r="E54" s="25">
        <v>12.63</v>
      </c>
      <c r="F54" s="220">
        <f t="shared" si="7"/>
        <v>13.32465</v>
      </c>
      <c r="G54" s="140"/>
      <c r="H54" s="265">
        <f t="shared" ref="H54:H57" si="10">G54*E54</f>
        <v>0</v>
      </c>
      <c r="I54" s="220">
        <f t="shared" si="8"/>
        <v>0</v>
      </c>
      <c r="M54" s="62"/>
      <c r="N54" s="28">
        <v>12.2</v>
      </c>
      <c r="O54" s="28">
        <f t="shared" si="3"/>
        <v>12.870999999999999</v>
      </c>
      <c r="P54" s="63"/>
      <c r="Q54" s="63"/>
    </row>
    <row r="55" spans="1:17" s="30" customFormat="1" ht="40.5" customHeight="1">
      <c r="A55" s="58">
        <v>3261415500074</v>
      </c>
      <c r="B55" s="54">
        <v>550007</v>
      </c>
      <c r="C55" s="60" t="s">
        <v>47</v>
      </c>
      <c r="D55" s="32" t="s">
        <v>186</v>
      </c>
      <c r="E55" s="25">
        <v>14.29</v>
      </c>
      <c r="F55" s="220">
        <f t="shared" si="7"/>
        <v>15.075949999999999</v>
      </c>
      <c r="G55" s="140"/>
      <c r="H55" s="265">
        <f t="shared" si="10"/>
        <v>0</v>
      </c>
      <c r="I55" s="220">
        <f t="shared" si="8"/>
        <v>0</v>
      </c>
      <c r="J55" s="42"/>
      <c r="K55" s="42"/>
      <c r="L55" s="42"/>
      <c r="M55" s="27"/>
      <c r="N55" s="28">
        <v>13.8</v>
      </c>
      <c r="O55" s="28">
        <f t="shared" si="3"/>
        <v>14.558999999999999</v>
      </c>
      <c r="P55" s="29"/>
      <c r="Q55" s="29"/>
    </row>
    <row r="56" spans="1:17" s="30" customFormat="1" ht="40.5" customHeight="1">
      <c r="A56" s="58">
        <v>3261415500081</v>
      </c>
      <c r="B56" s="54">
        <v>550008</v>
      </c>
      <c r="C56" s="60" t="s">
        <v>48</v>
      </c>
      <c r="D56" s="32" t="s">
        <v>186</v>
      </c>
      <c r="E56" s="25">
        <v>12.3</v>
      </c>
      <c r="F56" s="220">
        <f t="shared" si="7"/>
        <v>12.9765</v>
      </c>
      <c r="G56" s="140"/>
      <c r="H56" s="265">
        <f t="shared" si="10"/>
        <v>0</v>
      </c>
      <c r="I56" s="220">
        <f t="shared" si="8"/>
        <v>0</v>
      </c>
      <c r="J56" s="26"/>
      <c r="K56" s="26"/>
      <c r="L56" s="26"/>
      <c r="M56" s="27"/>
      <c r="N56" s="28">
        <v>11.88</v>
      </c>
      <c r="O56" s="28">
        <f t="shared" si="3"/>
        <v>12.5334</v>
      </c>
      <c r="P56" s="29"/>
      <c r="Q56" s="29"/>
    </row>
    <row r="57" spans="1:17" s="30" customFormat="1" ht="40.5" customHeight="1">
      <c r="A57" s="58">
        <v>3261415500050</v>
      </c>
      <c r="B57" s="54">
        <v>550005</v>
      </c>
      <c r="C57" s="32" t="s">
        <v>49</v>
      </c>
      <c r="D57" s="32" t="s">
        <v>186</v>
      </c>
      <c r="E57" s="25">
        <v>68.8</v>
      </c>
      <c r="F57" s="220">
        <f t="shared" si="7"/>
        <v>72.583999999999989</v>
      </c>
      <c r="G57" s="140"/>
      <c r="H57" s="265">
        <f t="shared" si="10"/>
        <v>0</v>
      </c>
      <c r="I57" s="220">
        <f t="shared" si="8"/>
        <v>0</v>
      </c>
      <c r="J57" s="26"/>
      <c r="K57" s="26"/>
      <c r="L57" s="26"/>
      <c r="M57" s="27"/>
      <c r="N57" s="28">
        <v>66.45</v>
      </c>
      <c r="O57" s="28">
        <f t="shared" si="3"/>
        <v>70.104749999999996</v>
      </c>
      <c r="P57" s="29"/>
      <c r="Q57" s="29"/>
    </row>
    <row r="58" spans="1:17" s="66" customFormat="1" ht="24.75" customHeight="1">
      <c r="A58" s="355" t="s">
        <v>50</v>
      </c>
      <c r="B58" s="356"/>
      <c r="C58" s="356"/>
      <c r="D58" s="356"/>
      <c r="E58" s="356"/>
      <c r="F58" s="356"/>
      <c r="G58" s="356"/>
      <c r="H58" s="357"/>
      <c r="I58" s="261"/>
      <c r="J58" s="42"/>
      <c r="K58" s="42"/>
      <c r="L58" s="42"/>
      <c r="M58" s="27"/>
      <c r="N58" s="4"/>
      <c r="O58" s="4">
        <f t="shared" si="3"/>
        <v>0</v>
      </c>
      <c r="P58" s="65"/>
      <c r="Q58" s="65"/>
    </row>
    <row r="59" spans="1:17" s="30" customFormat="1" ht="40.5" customHeight="1">
      <c r="A59" s="58">
        <v>3261415500012</v>
      </c>
      <c r="B59" s="32">
        <v>550001</v>
      </c>
      <c r="C59" s="32" t="s">
        <v>51</v>
      </c>
      <c r="D59" s="32" t="s">
        <v>186</v>
      </c>
      <c r="E59" s="25">
        <v>11.53</v>
      </c>
      <c r="F59" s="220">
        <f t="shared" si="7"/>
        <v>12.164149999999999</v>
      </c>
      <c r="G59" s="140"/>
      <c r="H59" s="265">
        <f>G59*E59</f>
        <v>0</v>
      </c>
      <c r="I59" s="220">
        <f>+G59*F59</f>
        <v>0</v>
      </c>
      <c r="J59" s="26"/>
      <c r="K59" s="26"/>
      <c r="L59" s="26"/>
      <c r="M59" s="27"/>
      <c r="N59" s="28">
        <v>11.13</v>
      </c>
      <c r="O59" s="28">
        <f t="shared" si="3"/>
        <v>11.742150000000001</v>
      </c>
      <c r="P59" s="29"/>
      <c r="Q59" s="29"/>
    </row>
    <row r="60" spans="1:17" s="30" customFormat="1" ht="40.5" customHeight="1">
      <c r="A60" s="58">
        <v>3261415500029</v>
      </c>
      <c r="B60" s="32">
        <v>550002</v>
      </c>
      <c r="C60" s="32" t="s">
        <v>52</v>
      </c>
      <c r="D60" s="32" t="s">
        <v>186</v>
      </c>
      <c r="E60" s="25">
        <v>87.86</v>
      </c>
      <c r="F60" s="220">
        <f t="shared" si="7"/>
        <v>92.692299999999989</v>
      </c>
      <c r="G60" s="140"/>
      <c r="H60" s="265">
        <f>G60*E60</f>
        <v>0</v>
      </c>
      <c r="I60" s="220">
        <f>+G60*F60</f>
        <v>0</v>
      </c>
      <c r="J60" s="26"/>
      <c r="K60" s="26"/>
      <c r="L60" s="26"/>
      <c r="M60" s="27"/>
      <c r="N60" s="28">
        <v>84.85</v>
      </c>
      <c r="O60" s="28">
        <f t="shared" si="3"/>
        <v>89.516749999999988</v>
      </c>
      <c r="P60" s="29"/>
      <c r="Q60" s="29"/>
    </row>
    <row r="61" spans="1:17" s="66" customFormat="1" ht="27" customHeight="1">
      <c r="A61" s="352" t="s">
        <v>53</v>
      </c>
      <c r="B61" s="353"/>
      <c r="C61" s="353"/>
      <c r="D61" s="353"/>
      <c r="E61" s="353"/>
      <c r="F61" s="353"/>
      <c r="G61" s="353"/>
      <c r="H61" s="354"/>
      <c r="I61" s="269"/>
      <c r="J61" s="30"/>
      <c r="K61" s="30"/>
      <c r="L61" s="42"/>
      <c r="M61" s="27"/>
      <c r="N61" s="4"/>
      <c r="O61" s="4">
        <f t="shared" si="3"/>
        <v>0</v>
      </c>
      <c r="P61" s="65"/>
      <c r="Q61" s="65"/>
    </row>
    <row r="62" spans="1:17" s="30" customFormat="1" ht="40.5" customHeight="1">
      <c r="A62" s="58">
        <v>3261415250207</v>
      </c>
      <c r="B62" s="54">
        <v>525020</v>
      </c>
      <c r="C62" s="54" t="s">
        <v>54</v>
      </c>
      <c r="D62" s="49" t="s">
        <v>186</v>
      </c>
      <c r="E62" s="290">
        <v>11.91</v>
      </c>
      <c r="F62" s="220">
        <f t="shared" si="7"/>
        <v>12.565049999999999</v>
      </c>
      <c r="G62" s="136"/>
      <c r="H62" s="266">
        <f>E62*G62</f>
        <v>0</v>
      </c>
      <c r="I62" s="236">
        <f>+F62*G62</f>
        <v>0</v>
      </c>
      <c r="J62" s="26"/>
      <c r="K62" s="26"/>
      <c r="L62" s="26"/>
      <c r="M62" s="27"/>
      <c r="N62" s="28">
        <v>6.67</v>
      </c>
      <c r="O62" s="28">
        <f t="shared" si="3"/>
        <v>7.0368499999999994</v>
      </c>
      <c r="P62" s="29"/>
      <c r="Q62" s="29"/>
    </row>
    <row r="63" spans="1:17" s="30" customFormat="1" ht="40.5" hidden="1" customHeight="1">
      <c r="A63" s="67">
        <v>3261415250306</v>
      </c>
      <c r="B63" s="54">
        <v>525030</v>
      </c>
      <c r="C63" s="54"/>
      <c r="D63" s="54"/>
      <c r="E63" s="55"/>
      <c r="F63" s="220">
        <f t="shared" si="7"/>
        <v>0</v>
      </c>
      <c r="G63" s="136"/>
      <c r="H63" s="266">
        <f t="shared" ref="H63:H64" si="11">E63*G63</f>
        <v>0</v>
      </c>
      <c r="I63" s="236">
        <f t="shared" ref="I63:I64" si="12">+F63*G63</f>
        <v>0</v>
      </c>
      <c r="J63" s="26"/>
      <c r="K63" s="26"/>
      <c r="L63" s="26"/>
      <c r="M63" s="27"/>
      <c r="N63" s="28">
        <v>18.010000000000002</v>
      </c>
      <c r="O63" s="28">
        <f t="shared" si="3"/>
        <v>19.00055</v>
      </c>
      <c r="P63" s="29"/>
      <c r="Q63" s="29"/>
    </row>
    <row r="64" spans="1:17" s="30" customFormat="1" ht="40.5" customHeight="1">
      <c r="A64" s="67">
        <v>3261415250306</v>
      </c>
      <c r="B64" s="54">
        <v>525030</v>
      </c>
      <c r="C64" s="54" t="s">
        <v>190</v>
      </c>
      <c r="D64" s="54" t="s">
        <v>186</v>
      </c>
      <c r="E64" s="110">
        <v>39.78</v>
      </c>
      <c r="F64" s="220">
        <f t="shared" si="7"/>
        <v>41.9679</v>
      </c>
      <c r="G64" s="136"/>
      <c r="H64" s="266">
        <f t="shared" si="11"/>
        <v>0</v>
      </c>
      <c r="I64" s="236">
        <f t="shared" si="12"/>
        <v>0</v>
      </c>
      <c r="J64" s="26"/>
      <c r="K64" s="26"/>
      <c r="L64" s="26"/>
      <c r="M64" s="27"/>
      <c r="N64" s="28"/>
      <c r="O64" s="28"/>
      <c r="P64" s="29"/>
      <c r="Q64" s="29"/>
    </row>
    <row r="65" spans="1:17" s="38" customFormat="1" ht="31.5" customHeight="1">
      <c r="A65" s="355" t="s">
        <v>55</v>
      </c>
      <c r="B65" s="356"/>
      <c r="C65" s="356"/>
      <c r="D65" s="356"/>
      <c r="E65" s="356"/>
      <c r="F65" s="356"/>
      <c r="G65" s="356"/>
      <c r="H65" s="357"/>
      <c r="I65" s="261"/>
      <c r="J65" s="26"/>
      <c r="K65" s="26"/>
      <c r="L65" s="26"/>
      <c r="M65" s="27"/>
      <c r="N65" s="4"/>
      <c r="O65" s="4">
        <f t="shared" si="3"/>
        <v>0</v>
      </c>
      <c r="P65" s="37"/>
      <c r="Q65" s="37"/>
    </row>
    <row r="66" spans="1:17" s="30" customFormat="1" ht="40.5" customHeight="1">
      <c r="A66" s="67">
        <v>3261415350105</v>
      </c>
      <c r="B66" s="68">
        <v>535010</v>
      </c>
      <c r="C66" s="54" t="s">
        <v>56</v>
      </c>
      <c r="D66" s="49" t="s">
        <v>186</v>
      </c>
      <c r="E66" s="273">
        <v>6.41</v>
      </c>
      <c r="F66" s="220">
        <f t="shared" ref="F66:F67" si="13">+E66*1.055</f>
        <v>6.7625500000000001</v>
      </c>
      <c r="G66" s="136"/>
      <c r="H66" s="266">
        <f>E66*G66</f>
        <v>0</v>
      </c>
      <c r="I66" s="236">
        <f>+G66*F66</f>
        <v>0</v>
      </c>
      <c r="J66" s="69"/>
      <c r="K66" s="26"/>
      <c r="L66" s="26"/>
      <c r="M66" s="27"/>
      <c r="N66" s="28">
        <v>5.78</v>
      </c>
      <c r="O66" s="28">
        <f t="shared" si="3"/>
        <v>6.0979000000000001</v>
      </c>
      <c r="P66" s="29"/>
      <c r="Q66" s="29"/>
    </row>
    <row r="67" spans="1:17" s="30" customFormat="1" ht="40.5" customHeight="1" thickBot="1">
      <c r="A67" s="67">
        <v>3261415350402</v>
      </c>
      <c r="B67" s="49">
        <v>535040</v>
      </c>
      <c r="C67" s="70" t="s">
        <v>57</v>
      </c>
      <c r="D67" s="49" t="s">
        <v>186</v>
      </c>
      <c r="E67" s="273">
        <v>24.15</v>
      </c>
      <c r="F67" s="220">
        <f t="shared" si="13"/>
        <v>25.478249999999996</v>
      </c>
      <c r="G67" s="228"/>
      <c r="H67" s="267">
        <f>G67*E67</f>
        <v>0</v>
      </c>
      <c r="I67" s="287">
        <f>+G67*F67</f>
        <v>0</v>
      </c>
      <c r="J67" s="69"/>
      <c r="K67" s="26"/>
      <c r="L67" s="26"/>
      <c r="M67" s="27"/>
      <c r="N67" s="28">
        <v>24.89</v>
      </c>
      <c r="O67" s="28">
        <f t="shared" si="3"/>
        <v>26.258949999999999</v>
      </c>
      <c r="P67" s="29"/>
      <c r="Q67" s="29"/>
    </row>
    <row r="68" spans="1:17" s="77" customFormat="1" ht="29.4" thickBot="1">
      <c r="A68" s="72"/>
      <c r="B68" s="73"/>
      <c r="C68" s="358" t="s">
        <v>58</v>
      </c>
      <c r="D68" s="359"/>
      <c r="E68" s="359"/>
      <c r="F68" s="237"/>
      <c r="G68" s="292">
        <f>SUM(G66:G67,G62,G59:G60,G53:G57,G45:G51,G41:G42,G37:G39,G33:G34,G35,G27:G31,G18:G25)</f>
        <v>0</v>
      </c>
      <c r="H68" s="268">
        <f>SUM(H18:H67)</f>
        <v>0</v>
      </c>
      <c r="I68" s="288">
        <f>SUM(I18:I67)</f>
        <v>0</v>
      </c>
      <c r="J68" s="74"/>
      <c r="K68" s="74"/>
      <c r="L68" s="74"/>
      <c r="M68" s="75"/>
      <c r="N68" s="4"/>
      <c r="O68" s="4"/>
      <c r="P68" s="76"/>
      <c r="Q68" s="76"/>
    </row>
    <row r="69" spans="1:17">
      <c r="A69" s="78"/>
      <c r="B69" s="20"/>
      <c r="C69" s="20"/>
      <c r="D69" s="282"/>
      <c r="E69" s="79"/>
      <c r="F69" s="238"/>
      <c r="G69" s="229"/>
      <c r="H69" s="80"/>
      <c r="I69" s="250"/>
      <c r="M69" s="22"/>
    </row>
    <row r="70" spans="1:17">
      <c r="A70" s="81"/>
      <c r="H70" s="83"/>
      <c r="I70" s="251"/>
      <c r="M70" s="22"/>
    </row>
    <row r="71" spans="1:17">
      <c r="A71" s="81"/>
      <c r="H71" s="83"/>
      <c r="I71" s="251"/>
      <c r="M71" s="22"/>
    </row>
    <row r="72" spans="1:17" ht="18.600000000000001" thickBot="1">
      <c r="A72" s="84"/>
      <c r="B72" s="85"/>
      <c r="C72" s="85"/>
      <c r="F72" s="240"/>
      <c r="G72" s="231"/>
      <c r="H72" s="86"/>
      <c r="I72" s="252"/>
      <c r="J72" s="85"/>
      <c r="K72" s="85"/>
      <c r="L72" s="85"/>
      <c r="M72" s="87"/>
    </row>
    <row r="73" spans="1:17">
      <c r="D73" s="283"/>
      <c r="E73" s="284"/>
    </row>
    <row r="84" spans="1:13">
      <c r="D84" s="88"/>
    </row>
    <row r="85" spans="1:13">
      <c r="D85" s="88"/>
    </row>
    <row r="86" spans="1:13" ht="16.5" customHeight="1">
      <c r="A86" s="88"/>
      <c r="B86" s="88"/>
      <c r="C86" s="88"/>
      <c r="E86" s="88"/>
      <c r="F86" s="241"/>
      <c r="G86" s="232"/>
      <c r="H86" s="89"/>
      <c r="I86" s="241"/>
      <c r="J86" s="88"/>
      <c r="K86" s="88"/>
      <c r="L86" s="88"/>
      <c r="M86" s="88"/>
    </row>
    <row r="87" spans="1:13">
      <c r="A87" s="88"/>
      <c r="B87" s="88"/>
      <c r="C87" s="88"/>
      <c r="E87" s="88"/>
      <c r="F87" s="241"/>
      <c r="G87" s="232"/>
      <c r="H87" s="89"/>
      <c r="I87" s="241"/>
      <c r="J87" s="88"/>
      <c r="K87" s="88"/>
      <c r="L87" s="88"/>
      <c r="M87" s="88"/>
    </row>
  </sheetData>
  <sheetProtection algorithmName="SHA-512" hashValue="rhKRJGhfhkgKBXx7ecDiIc8xh+yCvujw/ZmFshkBSmLrdLeNubbzII0YemvL4pUlg4CHmWr9rSP8mlFUUmZHVQ==" saltValue="QGrvu+HI2wTZWY/msbAUZw==" spinCount="100000" sheet="1" formatColumns="0"/>
  <mergeCells count="15">
    <mergeCell ref="A32:H32"/>
    <mergeCell ref="A8:M10"/>
    <mergeCell ref="A11:M14"/>
    <mergeCell ref="A15:M15"/>
    <mergeCell ref="A16:H16"/>
    <mergeCell ref="A26:H26"/>
    <mergeCell ref="A61:H61"/>
    <mergeCell ref="A65:H65"/>
    <mergeCell ref="C68:E68"/>
    <mergeCell ref="A36:H36"/>
    <mergeCell ref="A40:H40"/>
    <mergeCell ref="A43:M43"/>
    <mergeCell ref="A44:H44"/>
    <mergeCell ref="A52:H52"/>
    <mergeCell ref="A58:H58"/>
  </mergeCells>
  <phoneticPr fontId="67" type="noConversion"/>
  <printOptions horizontalCentered="1" verticalCentered="1"/>
  <pageMargins left="0.23622047244094491" right="0.16770833333333332" top="7.256944444444445E-2" bottom="0" header="0.31496062992125984" footer="0.19685039370078741"/>
  <pageSetup paperSize="9"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9ED5-98E2-4728-B6B4-7C518D8F5EED}">
  <sheetPr>
    <pageSetUpPr fitToPage="1"/>
  </sheetPr>
  <dimension ref="A1:P68"/>
  <sheetViews>
    <sheetView view="pageLayout" topLeftCell="A8" zoomScale="60" zoomScaleNormal="100" zoomScalePageLayoutView="60" workbookViewId="0">
      <selection activeCell="G28" sqref="G28"/>
    </sheetView>
  </sheetViews>
  <sheetFormatPr baseColWidth="10" defaultColWidth="11.44140625" defaultRowHeight="20.399999999999999"/>
  <cols>
    <col min="1" max="1" width="25" style="90" customWidth="1"/>
    <col min="2" max="2" width="16.6640625" style="10" customWidth="1"/>
    <col min="3" max="3" width="79" style="10" customWidth="1"/>
    <col min="4" max="4" width="12.5546875" style="102" customWidth="1"/>
    <col min="5" max="5" width="14.88671875" style="102" customWidth="1"/>
    <col min="6" max="6" width="17.44140625" style="9" customWidth="1"/>
    <col min="7" max="7" width="17.5546875" style="124" customWidth="1"/>
    <col min="8" max="8" width="20.109375" style="9" customWidth="1"/>
    <col min="9" max="9" width="20.109375" style="248" customWidth="1"/>
    <col min="10" max="10" width="13.109375" style="10" customWidth="1"/>
    <col min="11" max="11" width="19.109375" style="10" customWidth="1"/>
    <col min="12" max="12" width="13.109375" style="10" customWidth="1"/>
    <col min="14" max="14" width="1.109375" customWidth="1"/>
    <col min="15" max="15" width="15.44140625" style="4" customWidth="1"/>
    <col min="16" max="16" width="16.33203125" style="4" bestFit="1" customWidth="1"/>
    <col min="18" max="18" width="20.44140625" bestFit="1" customWidth="1"/>
    <col min="19" max="19" width="11.5546875" bestFit="1" customWidth="1"/>
    <col min="21" max="22" width="11.5546875" bestFit="1" customWidth="1"/>
  </cols>
  <sheetData>
    <row r="1" spans="1:16" ht="15" customHeight="1">
      <c r="A1" s="1" t="s">
        <v>59</v>
      </c>
      <c r="B1" s="2"/>
      <c r="C1" s="2"/>
      <c r="D1" s="296"/>
      <c r="E1" s="296"/>
      <c r="F1" s="217"/>
      <c r="G1" s="2"/>
      <c r="H1" s="2"/>
      <c r="I1" s="233"/>
      <c r="J1" s="2"/>
      <c r="K1" s="2"/>
      <c r="L1" s="2"/>
      <c r="M1" s="2"/>
      <c r="N1" s="3"/>
    </row>
    <row r="2" spans="1:16" ht="15" customHeight="1">
      <c r="A2" s="6"/>
      <c r="B2" s="7"/>
      <c r="C2" s="7"/>
      <c r="D2" s="303"/>
      <c r="E2" s="303"/>
      <c r="F2" s="304"/>
      <c r="G2" s="7"/>
      <c r="H2" s="7"/>
      <c r="I2" s="305"/>
      <c r="J2" s="7"/>
      <c r="K2" s="7"/>
      <c r="L2" s="7"/>
      <c r="M2" s="7"/>
      <c r="N2" s="91"/>
    </row>
    <row r="3" spans="1:16" ht="15" customHeight="1">
      <c r="A3" s="6"/>
      <c r="B3" s="7"/>
      <c r="C3" s="7"/>
      <c r="D3" s="303"/>
      <c r="E3" s="303"/>
      <c r="F3" s="304"/>
      <c r="G3" s="7"/>
      <c r="H3" s="7"/>
      <c r="I3" s="305"/>
      <c r="J3" s="7"/>
      <c r="K3" s="7"/>
      <c r="L3" s="7"/>
      <c r="M3" s="7"/>
      <c r="N3" s="91"/>
    </row>
    <row r="4" spans="1:16" ht="15" customHeight="1">
      <c r="A4" s="6"/>
      <c r="B4" s="7"/>
      <c r="C4" s="7"/>
      <c r="D4" s="303"/>
      <c r="E4" s="303"/>
      <c r="F4" s="304"/>
      <c r="G4" s="7"/>
      <c r="H4" s="7"/>
      <c r="I4" s="305"/>
      <c r="J4" s="7"/>
      <c r="K4" s="7"/>
      <c r="L4" s="7"/>
      <c r="M4" s="7"/>
      <c r="N4" s="91"/>
    </row>
    <row r="5" spans="1:16" ht="15" customHeight="1">
      <c r="A5" s="6"/>
      <c r="B5" s="7"/>
      <c r="C5" s="7"/>
      <c r="D5" s="303"/>
      <c r="E5" s="303"/>
      <c r="F5" s="304"/>
      <c r="G5" s="7"/>
      <c r="H5" s="7"/>
      <c r="I5" s="305"/>
      <c r="J5" s="7"/>
      <c r="K5" s="7"/>
      <c r="L5" s="7"/>
      <c r="M5" s="7"/>
      <c r="N5" s="91"/>
    </row>
    <row r="6" spans="1:16" ht="15" customHeight="1">
      <c r="A6" s="6"/>
      <c r="B6" s="7"/>
      <c r="C6" s="7"/>
      <c r="D6" s="303"/>
      <c r="E6" s="303"/>
      <c r="F6" s="304"/>
      <c r="G6" s="7"/>
      <c r="H6" s="7"/>
      <c r="I6" s="305"/>
      <c r="J6" s="7"/>
      <c r="K6" s="7"/>
      <c r="L6" s="7"/>
      <c r="M6" s="7"/>
      <c r="N6" s="91"/>
    </row>
    <row r="7" spans="1:16" s="13" customFormat="1" ht="81.75" customHeight="1" thickBot="1">
      <c r="A7" s="92"/>
      <c r="B7" s="93"/>
      <c r="C7" s="93"/>
      <c r="D7" s="297"/>
      <c r="E7" s="297"/>
      <c r="F7" s="218"/>
      <c r="G7" s="93"/>
      <c r="H7" s="93"/>
      <c r="I7" s="253"/>
      <c r="J7" s="93"/>
      <c r="K7" s="93"/>
      <c r="L7" s="93"/>
      <c r="M7" s="93"/>
      <c r="N7" s="94"/>
      <c r="O7" s="16"/>
      <c r="P7" s="16"/>
    </row>
    <row r="8" spans="1:16" ht="57" customHeight="1">
      <c r="A8" s="368" t="s">
        <v>193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22"/>
    </row>
    <row r="9" spans="1:16" ht="46.5" customHeight="1">
      <c r="A9" s="368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22"/>
    </row>
    <row r="10" spans="1:16" s="96" customFormat="1" ht="36" customHeight="1">
      <c r="A10" s="381" t="s">
        <v>60</v>
      </c>
      <c r="B10" s="382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3"/>
      <c r="O10" s="95"/>
      <c r="P10" s="95"/>
    </row>
    <row r="11" spans="1:16" ht="29.25" customHeight="1">
      <c r="A11" s="355" t="s">
        <v>61</v>
      </c>
      <c r="B11" s="356"/>
      <c r="C11" s="356"/>
      <c r="D11" s="356"/>
      <c r="E11" s="356"/>
      <c r="F11" s="356"/>
      <c r="G11" s="356"/>
      <c r="H11" s="356"/>
      <c r="I11" s="242"/>
      <c r="J11" s="26"/>
      <c r="K11" s="26"/>
      <c r="L11" s="26"/>
      <c r="M11" s="30"/>
      <c r="N11" s="27"/>
    </row>
    <row r="12" spans="1:16" ht="41.25" customHeight="1">
      <c r="A12" s="97" t="s">
        <v>62</v>
      </c>
      <c r="B12" s="98" t="s">
        <v>10</v>
      </c>
      <c r="C12" s="98" t="s">
        <v>11</v>
      </c>
      <c r="D12" s="298" t="s">
        <v>182</v>
      </c>
      <c r="E12" s="98" t="s">
        <v>177</v>
      </c>
      <c r="F12" s="273" t="s">
        <v>180</v>
      </c>
      <c r="G12" s="99" t="s">
        <v>63</v>
      </c>
      <c r="H12" s="25" t="s">
        <v>178</v>
      </c>
      <c r="I12" s="272" t="s">
        <v>179</v>
      </c>
      <c r="J12" s="306"/>
      <c r="K12" s="306"/>
      <c r="L12" s="306"/>
      <c r="M12" s="306"/>
      <c r="N12" s="100"/>
      <c r="O12" s="4" t="s">
        <v>7</v>
      </c>
      <c r="P12" s="4" t="s">
        <v>8</v>
      </c>
    </row>
    <row r="13" spans="1:16" ht="32.25" customHeight="1">
      <c r="A13" s="31">
        <v>3261414755130</v>
      </c>
      <c r="B13" s="32">
        <v>475513</v>
      </c>
      <c r="C13" s="32" t="s">
        <v>64</v>
      </c>
      <c r="D13" s="32" t="s">
        <v>183</v>
      </c>
      <c r="E13" s="25">
        <v>3.28</v>
      </c>
      <c r="F13" s="220">
        <f>E13*1.055</f>
        <v>3.4603999999999995</v>
      </c>
      <c r="G13" s="101"/>
      <c r="H13" s="33">
        <f>G13*E13</f>
        <v>0</v>
      </c>
      <c r="I13" s="220">
        <f>G13*F13</f>
        <v>0</v>
      </c>
      <c r="J13" s="26"/>
      <c r="K13" s="26"/>
      <c r="L13" s="26"/>
      <c r="M13" s="30"/>
      <c r="N13" s="27"/>
      <c r="O13" s="4">
        <v>3.17</v>
      </c>
      <c r="P13" s="4">
        <f>'Tartinables Bio et Cosm'!O13*1.055</f>
        <v>3.3443499999999999</v>
      </c>
    </row>
    <row r="14" spans="1:16" ht="32.25" customHeight="1">
      <c r="A14" s="31">
        <v>3261414755147</v>
      </c>
      <c r="B14" s="32">
        <v>475514</v>
      </c>
      <c r="C14" s="32" t="s">
        <v>65</v>
      </c>
      <c r="D14" s="32" t="s">
        <v>183</v>
      </c>
      <c r="E14" s="25">
        <v>5.3</v>
      </c>
      <c r="F14" s="220">
        <f t="shared" ref="F14:F28" si="0">E14*1.055</f>
        <v>5.5914999999999999</v>
      </c>
      <c r="G14" s="101"/>
      <c r="H14" s="33">
        <f t="shared" ref="H14:H21" si="1">G14*E14</f>
        <v>0</v>
      </c>
      <c r="I14" s="220">
        <f t="shared" ref="I14:I28" si="2">G14*F14</f>
        <v>0</v>
      </c>
      <c r="J14" s="26"/>
      <c r="K14" s="26"/>
      <c r="L14" s="26"/>
      <c r="M14" s="30"/>
      <c r="N14" s="27"/>
      <c r="O14" s="4">
        <v>5.12</v>
      </c>
      <c r="P14" s="4">
        <f>'Tartinables Bio et Cosm'!O14*1.055</f>
        <v>5.4016000000000002</v>
      </c>
    </row>
    <row r="15" spans="1:16" ht="32.25" customHeight="1">
      <c r="A15" s="31">
        <v>3261414755154</v>
      </c>
      <c r="B15" s="32">
        <v>475515</v>
      </c>
      <c r="C15" s="32" t="s">
        <v>66</v>
      </c>
      <c r="D15" s="32" t="s">
        <v>183</v>
      </c>
      <c r="E15" s="25">
        <v>19.71</v>
      </c>
      <c r="F15" s="220">
        <f t="shared" si="0"/>
        <v>20.794049999999999</v>
      </c>
      <c r="G15" s="101"/>
      <c r="H15" s="33">
        <f t="shared" si="1"/>
        <v>0</v>
      </c>
      <c r="I15" s="220">
        <f t="shared" si="2"/>
        <v>0</v>
      </c>
      <c r="J15" s="26"/>
      <c r="K15" s="26"/>
      <c r="L15" s="26"/>
      <c r="M15" s="30"/>
      <c r="N15" s="27"/>
      <c r="O15" s="4">
        <v>19.03</v>
      </c>
      <c r="P15" s="4">
        <f>'Tartinables Bio et Cosm'!O15*1.055</f>
        <v>20.076650000000001</v>
      </c>
    </row>
    <row r="16" spans="1:16" ht="32.25" customHeight="1">
      <c r="A16" s="31">
        <v>3261414755017</v>
      </c>
      <c r="B16" s="32">
        <v>475501</v>
      </c>
      <c r="C16" s="32" t="s">
        <v>67</v>
      </c>
      <c r="D16" s="32" t="s">
        <v>183</v>
      </c>
      <c r="E16" s="25">
        <v>3.28</v>
      </c>
      <c r="F16" s="220">
        <f t="shared" si="0"/>
        <v>3.4603999999999995</v>
      </c>
      <c r="G16" s="101"/>
      <c r="H16" s="33">
        <f t="shared" si="1"/>
        <v>0</v>
      </c>
      <c r="I16" s="220">
        <f t="shared" si="2"/>
        <v>0</v>
      </c>
      <c r="J16" s="26"/>
      <c r="K16" s="26"/>
      <c r="L16" s="26"/>
      <c r="M16" s="30"/>
      <c r="N16" s="27"/>
      <c r="O16" s="4">
        <v>3.17</v>
      </c>
      <c r="P16" s="4">
        <f>'Tartinables Bio et Cosm'!O16*1.055</f>
        <v>3.3443499999999999</v>
      </c>
    </row>
    <row r="17" spans="1:16" ht="32.25" customHeight="1">
      <c r="A17" s="31">
        <v>3261414755024</v>
      </c>
      <c r="B17" s="32">
        <v>475502</v>
      </c>
      <c r="C17" s="32" t="s">
        <v>68</v>
      </c>
      <c r="D17" s="32" t="s">
        <v>183</v>
      </c>
      <c r="E17" s="25">
        <v>5.3</v>
      </c>
      <c r="F17" s="220">
        <f t="shared" si="0"/>
        <v>5.5914999999999999</v>
      </c>
      <c r="G17" s="101"/>
      <c r="H17" s="33">
        <f t="shared" si="1"/>
        <v>0</v>
      </c>
      <c r="I17" s="220">
        <f t="shared" si="2"/>
        <v>0</v>
      </c>
      <c r="J17" s="26"/>
      <c r="K17" s="26"/>
      <c r="L17" s="26"/>
      <c r="M17" s="30"/>
      <c r="N17" s="27"/>
      <c r="O17" s="4">
        <v>5.12</v>
      </c>
      <c r="P17" s="4">
        <f>'Tartinables Bio et Cosm'!O17*1.055</f>
        <v>5.4016000000000002</v>
      </c>
    </row>
    <row r="18" spans="1:16" ht="32.25" customHeight="1">
      <c r="A18" s="31">
        <v>3261414755208</v>
      </c>
      <c r="B18" s="32">
        <v>475520</v>
      </c>
      <c r="C18" s="32" t="s">
        <v>69</v>
      </c>
      <c r="D18" s="32" t="s">
        <v>183</v>
      </c>
      <c r="E18" s="25">
        <v>19.71</v>
      </c>
      <c r="F18" s="220">
        <f t="shared" si="0"/>
        <v>20.794049999999999</v>
      </c>
      <c r="G18" s="101"/>
      <c r="H18" s="33">
        <f t="shared" si="1"/>
        <v>0</v>
      </c>
      <c r="I18" s="220">
        <f t="shared" si="2"/>
        <v>0</v>
      </c>
      <c r="J18" s="102"/>
      <c r="K18" s="102"/>
      <c r="L18" s="102"/>
      <c r="M18" s="61"/>
      <c r="N18" s="62"/>
      <c r="O18" s="4">
        <v>19.03</v>
      </c>
      <c r="P18" s="4">
        <f>'Tartinables Bio et Cosm'!O18*1.055</f>
        <v>20.076650000000001</v>
      </c>
    </row>
    <row r="19" spans="1:16" ht="32.25" customHeight="1">
      <c r="A19" s="31">
        <v>3261414755055</v>
      </c>
      <c r="B19" s="32">
        <v>475505</v>
      </c>
      <c r="C19" s="32" t="s">
        <v>70</v>
      </c>
      <c r="D19" s="32" t="s">
        <v>183</v>
      </c>
      <c r="E19" s="25">
        <v>3.28</v>
      </c>
      <c r="F19" s="220">
        <f t="shared" si="0"/>
        <v>3.4603999999999995</v>
      </c>
      <c r="G19" s="101"/>
      <c r="H19" s="33">
        <f t="shared" si="1"/>
        <v>0</v>
      </c>
      <c r="I19" s="220">
        <f t="shared" si="2"/>
        <v>0</v>
      </c>
      <c r="J19" s="42"/>
      <c r="K19" s="42"/>
      <c r="L19" s="42"/>
      <c r="M19" s="30"/>
      <c r="N19" s="27"/>
      <c r="O19" s="4">
        <v>3.17</v>
      </c>
      <c r="P19" s="4">
        <f>'Tartinables Bio et Cosm'!O19*1.055</f>
        <v>3.3443499999999999</v>
      </c>
    </row>
    <row r="20" spans="1:16" ht="32.25" customHeight="1">
      <c r="A20" s="31">
        <v>3261414755062</v>
      </c>
      <c r="B20" s="32">
        <v>475506</v>
      </c>
      <c r="C20" s="32" t="s">
        <v>71</v>
      </c>
      <c r="D20" s="32" t="s">
        <v>183</v>
      </c>
      <c r="E20" s="25">
        <v>3.28</v>
      </c>
      <c r="F20" s="220">
        <f t="shared" si="0"/>
        <v>3.4603999999999995</v>
      </c>
      <c r="G20" s="101"/>
      <c r="H20" s="33">
        <f t="shared" si="1"/>
        <v>0</v>
      </c>
      <c r="I20" s="220">
        <f t="shared" si="2"/>
        <v>0</v>
      </c>
      <c r="J20" s="26"/>
      <c r="K20" s="26"/>
      <c r="L20" s="26"/>
      <c r="M20" s="30"/>
      <c r="N20" s="27"/>
      <c r="O20" s="4">
        <v>3.17</v>
      </c>
      <c r="P20" s="4">
        <f>'Tartinables Bio et Cosm'!O20*1.055</f>
        <v>3.3443499999999999</v>
      </c>
    </row>
    <row r="21" spans="1:16" ht="32.25" customHeight="1">
      <c r="A21" s="31">
        <v>3261414755185</v>
      </c>
      <c r="B21" s="32">
        <v>475518</v>
      </c>
      <c r="C21" s="32" t="s">
        <v>72</v>
      </c>
      <c r="D21" s="32" t="s">
        <v>183</v>
      </c>
      <c r="E21" s="25">
        <v>3.28</v>
      </c>
      <c r="F21" s="220">
        <f t="shared" si="0"/>
        <v>3.4603999999999995</v>
      </c>
      <c r="G21" s="101"/>
      <c r="H21" s="33">
        <f t="shared" si="1"/>
        <v>0</v>
      </c>
      <c r="I21" s="220">
        <f t="shared" si="2"/>
        <v>0</v>
      </c>
      <c r="J21" s="26"/>
      <c r="K21" s="26"/>
      <c r="L21" s="26"/>
      <c r="M21" s="30"/>
      <c r="N21" s="27"/>
      <c r="O21" s="4">
        <v>3.17</v>
      </c>
      <c r="P21" s="4">
        <f>'Tartinables Bio et Cosm'!O21*1.055</f>
        <v>3.3443499999999999</v>
      </c>
    </row>
    <row r="22" spans="1:16" ht="24.75" customHeight="1">
      <c r="A22" s="355" t="s">
        <v>73</v>
      </c>
      <c r="B22" s="356"/>
      <c r="C22" s="356"/>
      <c r="D22" s="356"/>
      <c r="E22" s="356"/>
      <c r="F22" s="356"/>
      <c r="G22" s="356"/>
      <c r="H22" s="356"/>
      <c r="I22" s="261"/>
      <c r="J22" s="26"/>
      <c r="K22" s="26"/>
      <c r="L22" s="26"/>
      <c r="M22" s="30"/>
      <c r="N22" s="27"/>
      <c r="P22" s="4">
        <f>'Tartinables Bio et Cosm'!O22*1.055</f>
        <v>0</v>
      </c>
    </row>
    <row r="23" spans="1:16" ht="32.25" customHeight="1">
      <c r="A23" s="103">
        <v>3261414755079</v>
      </c>
      <c r="B23" s="104">
        <v>475507</v>
      </c>
      <c r="C23" s="49" t="s">
        <v>74</v>
      </c>
      <c r="D23" s="32" t="s">
        <v>183</v>
      </c>
      <c r="E23" s="110">
        <v>3.14</v>
      </c>
      <c r="F23" s="220">
        <f t="shared" si="0"/>
        <v>3.3127</v>
      </c>
      <c r="G23" s="105"/>
      <c r="H23" s="55">
        <f>G23*E23</f>
        <v>0</v>
      </c>
      <c r="I23" s="220">
        <f t="shared" si="2"/>
        <v>0</v>
      </c>
      <c r="J23" s="69"/>
      <c r="K23" s="26"/>
      <c r="L23" s="26"/>
      <c r="M23" s="30"/>
      <c r="N23" s="27"/>
      <c r="O23" s="4">
        <v>3.03</v>
      </c>
      <c r="P23" s="4">
        <f>'Tartinables Bio et Cosm'!O23*1.055</f>
        <v>3.1966499999999995</v>
      </c>
    </row>
    <row r="24" spans="1:16" ht="32.25" customHeight="1">
      <c r="A24" s="103">
        <v>3261414755086</v>
      </c>
      <c r="B24" s="104">
        <v>475508</v>
      </c>
      <c r="C24" s="49" t="s">
        <v>75</v>
      </c>
      <c r="D24" s="32" t="s">
        <v>183</v>
      </c>
      <c r="E24" s="110">
        <v>3.97</v>
      </c>
      <c r="F24" s="220">
        <f t="shared" si="0"/>
        <v>4.1883499999999998</v>
      </c>
      <c r="G24" s="105"/>
      <c r="H24" s="55">
        <f t="shared" ref="H24:H28" si="3">G24*E24</f>
        <v>0</v>
      </c>
      <c r="I24" s="220">
        <f t="shared" si="2"/>
        <v>0</v>
      </c>
      <c r="J24" s="69"/>
      <c r="K24" s="26"/>
      <c r="L24" s="26"/>
      <c r="M24" s="30"/>
      <c r="N24" s="27"/>
      <c r="O24" s="4">
        <v>3.83</v>
      </c>
      <c r="P24" s="4">
        <f>'Tartinables Bio et Cosm'!O24*1.055</f>
        <v>4.0406499999999994</v>
      </c>
    </row>
    <row r="25" spans="1:16" ht="32.25" customHeight="1">
      <c r="A25" s="103">
        <v>3261414755239</v>
      </c>
      <c r="B25" s="104">
        <v>475523</v>
      </c>
      <c r="C25" s="49" t="s">
        <v>188</v>
      </c>
      <c r="D25" s="32" t="s">
        <v>183</v>
      </c>
      <c r="E25" s="110">
        <v>8.9499999999999993</v>
      </c>
      <c r="F25" s="220">
        <f t="shared" si="0"/>
        <v>9.4422499999999978</v>
      </c>
      <c r="G25" s="105"/>
      <c r="H25" s="55">
        <f t="shared" si="3"/>
        <v>0</v>
      </c>
      <c r="I25" s="220">
        <f t="shared" si="2"/>
        <v>0</v>
      </c>
      <c r="J25" s="30"/>
      <c r="K25" s="30"/>
      <c r="L25" s="30"/>
      <c r="M25" s="30"/>
      <c r="N25" s="27"/>
      <c r="O25" s="4">
        <v>8.64</v>
      </c>
      <c r="P25" s="4">
        <f>'Tartinables Bio et Cosm'!O25*1.055</f>
        <v>9.1151999999999997</v>
      </c>
    </row>
    <row r="26" spans="1:16" ht="32.25" customHeight="1">
      <c r="A26" s="103">
        <v>3261414755109</v>
      </c>
      <c r="B26" s="104">
        <v>475510</v>
      </c>
      <c r="C26" s="49" t="s">
        <v>76</v>
      </c>
      <c r="D26" s="32" t="s">
        <v>184</v>
      </c>
      <c r="E26" s="110">
        <v>16.97</v>
      </c>
      <c r="F26" s="220">
        <f t="shared" si="0"/>
        <v>17.903349999999996</v>
      </c>
      <c r="G26" s="105"/>
      <c r="H26" s="55">
        <f t="shared" si="3"/>
        <v>0</v>
      </c>
      <c r="I26" s="220">
        <f t="shared" si="2"/>
        <v>0</v>
      </c>
      <c r="J26" s="30"/>
      <c r="K26" s="30"/>
      <c r="L26" s="30"/>
      <c r="M26" s="30"/>
      <c r="N26" s="27"/>
      <c r="O26" s="4">
        <v>16.39</v>
      </c>
      <c r="P26" s="4">
        <f>'Tartinables Bio et Cosm'!O26*1.055</f>
        <v>17.291450000000001</v>
      </c>
    </row>
    <row r="27" spans="1:16" ht="32.25" customHeight="1">
      <c r="A27" s="103">
        <v>3261414755116</v>
      </c>
      <c r="B27" s="104">
        <v>475511</v>
      </c>
      <c r="C27" s="54" t="s">
        <v>77</v>
      </c>
      <c r="D27" s="32" t="s">
        <v>183</v>
      </c>
      <c r="E27" s="110">
        <v>3.14</v>
      </c>
      <c r="F27" s="220">
        <f t="shared" si="0"/>
        <v>3.3127</v>
      </c>
      <c r="G27" s="105"/>
      <c r="H27" s="55">
        <f t="shared" si="3"/>
        <v>0</v>
      </c>
      <c r="I27" s="220">
        <f t="shared" si="2"/>
        <v>0</v>
      </c>
      <c r="J27" s="30"/>
      <c r="K27" s="30"/>
      <c r="L27" s="30"/>
      <c r="M27" s="30"/>
      <c r="N27" s="27"/>
      <c r="O27" s="4">
        <v>3.03</v>
      </c>
      <c r="P27" s="4">
        <f>'Tartinables Bio et Cosm'!O27*1.055</f>
        <v>3.1966499999999995</v>
      </c>
    </row>
    <row r="28" spans="1:16" ht="32.25" customHeight="1">
      <c r="A28" s="58">
        <v>3261414755192</v>
      </c>
      <c r="B28" s="68">
        <v>475519</v>
      </c>
      <c r="C28" s="54" t="s">
        <v>78</v>
      </c>
      <c r="D28" s="299" t="s">
        <v>183</v>
      </c>
      <c r="E28" s="311">
        <v>3.14</v>
      </c>
      <c r="F28" s="220">
        <f t="shared" si="0"/>
        <v>3.3127</v>
      </c>
      <c r="G28" s="105"/>
      <c r="H28" s="55">
        <f t="shared" si="3"/>
        <v>0</v>
      </c>
      <c r="I28" s="220">
        <f t="shared" si="2"/>
        <v>0</v>
      </c>
      <c r="J28" s="307"/>
      <c r="K28" s="307"/>
      <c r="L28" s="307"/>
      <c r="M28" s="30"/>
      <c r="N28" s="27"/>
      <c r="O28" s="4">
        <v>3.03</v>
      </c>
      <c r="P28" s="4">
        <f>'Tartinables Bio et Cosm'!O28*1.055</f>
        <v>3.1966499999999995</v>
      </c>
    </row>
    <row r="29" spans="1:16" ht="24.75" customHeight="1">
      <c r="A29" s="106"/>
      <c r="B29" s="69"/>
      <c r="C29" s="26"/>
      <c r="D29" s="300"/>
      <c r="E29" s="295"/>
      <c r="F29" s="107"/>
      <c r="G29" s="108"/>
      <c r="H29" s="109"/>
      <c r="I29" s="249"/>
      <c r="J29" s="307"/>
      <c r="K29" s="307"/>
      <c r="L29" s="307"/>
      <c r="M29" s="30"/>
      <c r="N29" s="27"/>
    </row>
    <row r="30" spans="1:16" ht="31.2">
      <c r="A30" s="384" t="s">
        <v>79</v>
      </c>
      <c r="B30" s="385"/>
      <c r="C30" s="385"/>
      <c r="D30" s="385"/>
      <c r="E30" s="385"/>
      <c r="F30" s="385"/>
      <c r="G30" s="385"/>
      <c r="H30" s="385"/>
      <c r="I30" s="386"/>
      <c r="J30" s="340"/>
      <c r="K30" s="340"/>
      <c r="L30" s="340"/>
      <c r="M30" s="340"/>
      <c r="N30" s="339"/>
    </row>
    <row r="31" spans="1:16" ht="42">
      <c r="A31" s="97" t="s">
        <v>62</v>
      </c>
      <c r="B31" s="98" t="s">
        <v>10</v>
      </c>
      <c r="C31" s="98" t="s">
        <v>11</v>
      </c>
      <c r="D31" s="298" t="s">
        <v>182</v>
      </c>
      <c r="E31" s="98" t="s">
        <v>177</v>
      </c>
      <c r="F31" s="110" t="s">
        <v>180</v>
      </c>
      <c r="G31" s="99" t="s">
        <v>63</v>
      </c>
      <c r="H31" s="110" t="s">
        <v>178</v>
      </c>
      <c r="I31" s="272" t="s">
        <v>179</v>
      </c>
      <c r="J31" s="306"/>
      <c r="K31" s="306"/>
      <c r="L31" s="306"/>
      <c r="M31" s="306"/>
      <c r="N31" s="100"/>
    </row>
    <row r="32" spans="1:16" ht="29.25" customHeight="1">
      <c r="A32" s="103">
        <v>3261414786004</v>
      </c>
      <c r="B32" s="49">
        <v>478600</v>
      </c>
      <c r="C32" s="54" t="s">
        <v>80</v>
      </c>
      <c r="D32" s="54" t="s">
        <v>183</v>
      </c>
      <c r="E32" s="110">
        <v>3.91</v>
      </c>
      <c r="F32" s="220">
        <f t="shared" ref="F32:F42" si="4">E32*1.055</f>
        <v>4.1250499999999999</v>
      </c>
      <c r="G32" s="105"/>
      <c r="H32" s="50">
        <f>G32*E32</f>
        <v>0</v>
      </c>
      <c r="I32" s="220">
        <f t="shared" ref="I32:I42" si="5">G32*F32</f>
        <v>0</v>
      </c>
      <c r="J32" s="308"/>
      <c r="K32" s="308"/>
      <c r="L32" s="308"/>
      <c r="M32" s="61"/>
      <c r="N32" s="62"/>
      <c r="O32" s="4">
        <v>3.77</v>
      </c>
      <c r="P32" s="4">
        <f t="shared" ref="P32:P42" si="6">O32*1.055</f>
        <v>3.9773499999999999</v>
      </c>
    </row>
    <row r="33" spans="1:16" ht="33.75" customHeight="1">
      <c r="A33" s="103">
        <v>3261414786042</v>
      </c>
      <c r="B33" s="49">
        <v>478604</v>
      </c>
      <c r="C33" s="54" t="s">
        <v>81</v>
      </c>
      <c r="D33" s="54" t="s">
        <v>183</v>
      </c>
      <c r="E33" s="110">
        <v>3.55</v>
      </c>
      <c r="F33" s="220">
        <f t="shared" si="4"/>
        <v>3.7452499999999995</v>
      </c>
      <c r="G33" s="105"/>
      <c r="H33" s="50">
        <f t="shared" ref="H33:H42" si="7">G33*E33</f>
        <v>0</v>
      </c>
      <c r="I33" s="220">
        <f t="shared" si="5"/>
        <v>0</v>
      </c>
      <c r="J33" s="308"/>
      <c r="K33" s="308"/>
      <c r="L33" s="308"/>
      <c r="M33" s="61"/>
      <c r="N33" s="62"/>
      <c r="O33" s="4">
        <v>3.43</v>
      </c>
      <c r="P33" s="4">
        <f t="shared" si="6"/>
        <v>3.6186500000000001</v>
      </c>
    </row>
    <row r="34" spans="1:16" s="66" customFormat="1" ht="39" customHeight="1">
      <c r="A34" s="103">
        <v>3261414351011</v>
      </c>
      <c r="B34" s="49">
        <v>435101</v>
      </c>
      <c r="C34" s="54" t="s">
        <v>82</v>
      </c>
      <c r="D34" s="54" t="s">
        <v>183</v>
      </c>
      <c r="E34" s="110">
        <v>4.4400000000000004</v>
      </c>
      <c r="F34" s="220">
        <f t="shared" si="4"/>
        <v>4.6841999999999997</v>
      </c>
      <c r="G34" s="105"/>
      <c r="H34" s="50">
        <f t="shared" si="7"/>
        <v>0</v>
      </c>
      <c r="I34" s="220">
        <f t="shared" si="5"/>
        <v>0</v>
      </c>
      <c r="J34" s="308"/>
      <c r="K34" s="308"/>
      <c r="L34" s="308"/>
      <c r="M34" s="61"/>
      <c r="N34" s="62"/>
      <c r="O34" s="4">
        <v>4.2699999999999996</v>
      </c>
      <c r="P34" s="4">
        <f t="shared" si="6"/>
        <v>4.5048499999999994</v>
      </c>
    </row>
    <row r="35" spans="1:16" s="38" customFormat="1" ht="36.75" customHeight="1">
      <c r="A35" s="103">
        <v>3261414150119</v>
      </c>
      <c r="B35" s="49">
        <v>415011</v>
      </c>
      <c r="C35" s="54" t="s">
        <v>83</v>
      </c>
      <c r="D35" s="54" t="s">
        <v>184</v>
      </c>
      <c r="E35" s="110">
        <v>7.42</v>
      </c>
      <c r="F35" s="220">
        <f t="shared" si="4"/>
        <v>7.8280999999999992</v>
      </c>
      <c r="G35" s="105"/>
      <c r="H35" s="50">
        <f t="shared" si="7"/>
        <v>0</v>
      </c>
      <c r="I35" s="220">
        <f t="shared" si="5"/>
        <v>0</v>
      </c>
      <c r="J35" s="308"/>
      <c r="K35" s="308"/>
      <c r="L35" s="308"/>
      <c r="M35" s="61"/>
      <c r="N35" s="62"/>
      <c r="O35" s="4">
        <v>6.38</v>
      </c>
      <c r="P35" s="4">
        <f t="shared" si="6"/>
        <v>6.7308999999999992</v>
      </c>
    </row>
    <row r="36" spans="1:16" s="38" customFormat="1" ht="36.75" customHeight="1">
      <c r="A36" s="103">
        <v>3261414151000</v>
      </c>
      <c r="B36" s="49">
        <v>415100</v>
      </c>
      <c r="C36" s="54" t="s">
        <v>191</v>
      </c>
      <c r="D36" s="54" t="s">
        <v>185</v>
      </c>
      <c r="E36" s="110">
        <v>60.78</v>
      </c>
      <c r="F36" s="220">
        <f t="shared" si="4"/>
        <v>64.122900000000001</v>
      </c>
      <c r="G36" s="105"/>
      <c r="H36" s="50">
        <f t="shared" si="7"/>
        <v>0</v>
      </c>
      <c r="I36" s="220">
        <f t="shared" si="5"/>
        <v>0</v>
      </c>
      <c r="J36" s="308"/>
      <c r="K36" s="308"/>
      <c r="L36" s="308"/>
      <c r="M36" s="61"/>
      <c r="N36" s="62"/>
      <c r="O36" s="4"/>
      <c r="P36" s="4"/>
    </row>
    <row r="37" spans="1:16" s="38" customFormat="1" ht="36.75" customHeight="1">
      <c r="A37" s="103">
        <v>3261414151109</v>
      </c>
      <c r="B37" s="49">
        <v>415110</v>
      </c>
      <c r="C37" s="54" t="s">
        <v>192</v>
      </c>
      <c r="D37" s="54" t="s">
        <v>185</v>
      </c>
      <c r="E37" s="110">
        <v>29.47</v>
      </c>
      <c r="F37" s="220">
        <f t="shared" si="4"/>
        <v>31.090849999999996</v>
      </c>
      <c r="G37" s="105"/>
      <c r="H37" s="50">
        <f t="shared" si="7"/>
        <v>0</v>
      </c>
      <c r="I37" s="220">
        <f t="shared" si="5"/>
        <v>0</v>
      </c>
      <c r="J37" s="308"/>
      <c r="K37" s="308"/>
      <c r="L37" s="308"/>
      <c r="M37" s="61"/>
      <c r="N37" s="62"/>
      <c r="O37" s="4"/>
      <c r="P37" s="4"/>
    </row>
    <row r="38" spans="1:16" s="38" customFormat="1" ht="30.75" customHeight="1">
      <c r="A38" s="103">
        <v>3261415150019</v>
      </c>
      <c r="B38" s="49">
        <v>515001</v>
      </c>
      <c r="C38" s="54" t="s">
        <v>84</v>
      </c>
      <c r="D38" s="54" t="s">
        <v>187</v>
      </c>
      <c r="E38" s="110">
        <v>15.02</v>
      </c>
      <c r="F38" s="220">
        <f t="shared" si="4"/>
        <v>15.846099999999998</v>
      </c>
      <c r="G38" s="105"/>
      <c r="H38" s="50">
        <f t="shared" si="7"/>
        <v>0</v>
      </c>
      <c r="I38" s="220">
        <f t="shared" si="5"/>
        <v>0</v>
      </c>
      <c r="J38" s="111"/>
      <c r="K38" s="111"/>
      <c r="L38" s="111"/>
      <c r="M38" s="112"/>
      <c r="N38" s="113"/>
      <c r="O38" s="4">
        <v>14.5</v>
      </c>
      <c r="P38" s="4">
        <f t="shared" si="6"/>
        <v>15.297499999999999</v>
      </c>
    </row>
    <row r="39" spans="1:16" s="38" customFormat="1" ht="30.75" customHeight="1">
      <c r="A39" s="103">
        <v>3261415150026</v>
      </c>
      <c r="B39" s="49">
        <v>515002</v>
      </c>
      <c r="C39" s="54" t="s">
        <v>85</v>
      </c>
      <c r="D39" s="54" t="s">
        <v>187</v>
      </c>
      <c r="E39" s="110">
        <v>21.84</v>
      </c>
      <c r="F39" s="220">
        <f t="shared" si="4"/>
        <v>23.0412</v>
      </c>
      <c r="G39" s="105"/>
      <c r="H39" s="50">
        <f t="shared" si="7"/>
        <v>0</v>
      </c>
      <c r="I39" s="220">
        <f t="shared" si="5"/>
        <v>0</v>
      </c>
      <c r="J39" s="112"/>
      <c r="K39" s="112"/>
      <c r="L39" s="112"/>
      <c r="M39" s="112"/>
      <c r="N39" s="113"/>
      <c r="O39" s="4">
        <v>21.09</v>
      </c>
      <c r="P39" s="4">
        <f t="shared" si="6"/>
        <v>22.249949999999998</v>
      </c>
    </row>
    <row r="40" spans="1:16" s="38" customFormat="1" ht="30.75" customHeight="1">
      <c r="A40" s="103">
        <v>3261415150033</v>
      </c>
      <c r="B40" s="114">
        <v>515003</v>
      </c>
      <c r="C40" s="53" t="s">
        <v>86</v>
      </c>
      <c r="D40" s="54" t="s">
        <v>187</v>
      </c>
      <c r="E40" s="110">
        <v>56.46</v>
      </c>
      <c r="F40" s="220">
        <f t="shared" si="4"/>
        <v>59.565300000000001</v>
      </c>
      <c r="G40" s="105"/>
      <c r="H40" s="50">
        <f t="shared" si="7"/>
        <v>0</v>
      </c>
      <c r="I40" s="220">
        <f t="shared" si="5"/>
        <v>0</v>
      </c>
      <c r="J40" s="102"/>
      <c r="K40" s="102"/>
      <c r="L40" s="102"/>
      <c r="M40" s="61"/>
      <c r="N40" s="62"/>
      <c r="O40" s="4">
        <v>54.52</v>
      </c>
      <c r="P40" s="4">
        <f t="shared" si="6"/>
        <v>57.518599999999999</v>
      </c>
    </row>
    <row r="41" spans="1:16" s="38" customFormat="1" ht="41.25" customHeight="1">
      <c r="A41" s="103">
        <v>3261414951006</v>
      </c>
      <c r="B41" s="114">
        <v>495100</v>
      </c>
      <c r="C41" s="115" t="s">
        <v>87</v>
      </c>
      <c r="D41" s="54" t="s">
        <v>184</v>
      </c>
      <c r="E41" s="110">
        <v>48.11</v>
      </c>
      <c r="F41" s="220">
        <f t="shared" si="4"/>
        <v>50.756049999999995</v>
      </c>
      <c r="G41" s="105"/>
      <c r="H41" s="50">
        <f t="shared" si="7"/>
        <v>0</v>
      </c>
      <c r="I41" s="220">
        <f t="shared" si="5"/>
        <v>0</v>
      </c>
      <c r="J41" s="102"/>
      <c r="K41" s="102"/>
      <c r="L41" s="102"/>
      <c r="M41" s="61"/>
      <c r="N41" s="62"/>
      <c r="O41" s="4">
        <v>46.66</v>
      </c>
      <c r="P41" s="4">
        <f t="shared" si="6"/>
        <v>49.226299999999995</v>
      </c>
    </row>
    <row r="42" spans="1:16" s="38" customFormat="1" ht="44.25" customHeight="1">
      <c r="A42" s="103">
        <v>3261414961005</v>
      </c>
      <c r="B42" s="114">
        <v>496100</v>
      </c>
      <c r="C42" s="115" t="s">
        <v>88</v>
      </c>
      <c r="D42" s="54" t="s">
        <v>184</v>
      </c>
      <c r="E42" s="312">
        <v>48.11</v>
      </c>
      <c r="F42" s="220">
        <f t="shared" si="4"/>
        <v>50.756049999999995</v>
      </c>
      <c r="G42" s="105"/>
      <c r="H42" s="50">
        <f t="shared" si="7"/>
        <v>0</v>
      </c>
      <c r="I42" s="220">
        <f t="shared" si="5"/>
        <v>0</v>
      </c>
      <c r="J42" s="102"/>
      <c r="K42" s="102"/>
      <c r="L42" s="102"/>
      <c r="M42" s="61"/>
      <c r="N42" s="62"/>
      <c r="O42" s="4">
        <v>50</v>
      </c>
      <c r="P42" s="4">
        <f t="shared" si="6"/>
        <v>52.75</v>
      </c>
    </row>
    <row r="43" spans="1:16" ht="18.75" customHeight="1">
      <c r="A43" s="116"/>
      <c r="B43" s="102"/>
      <c r="C43" s="102"/>
      <c r="F43" s="118"/>
      <c r="G43" s="117"/>
      <c r="H43" s="118"/>
      <c r="I43" s="254"/>
      <c r="J43" s="102"/>
      <c r="K43" s="102"/>
      <c r="L43" s="102"/>
      <c r="M43" s="61"/>
      <c r="N43" s="62"/>
    </row>
    <row r="44" spans="1:16" ht="32.25" customHeight="1">
      <c r="A44" s="389" t="s">
        <v>89</v>
      </c>
      <c r="B44" s="390"/>
      <c r="C44" s="390"/>
      <c r="D44" s="390"/>
      <c r="E44" s="390"/>
      <c r="F44" s="390"/>
      <c r="G44" s="390"/>
      <c r="H44" s="390"/>
      <c r="I44" s="391"/>
      <c r="J44" s="342"/>
      <c r="K44" s="342"/>
      <c r="L44" s="342"/>
      <c r="M44" s="342"/>
      <c r="N44" s="62"/>
    </row>
    <row r="45" spans="1:16" ht="25.8">
      <c r="A45" s="387" t="s">
        <v>90</v>
      </c>
      <c r="B45" s="388"/>
      <c r="C45" s="388"/>
      <c r="D45" s="388"/>
      <c r="E45" s="388"/>
      <c r="F45" s="388"/>
      <c r="G45" s="388"/>
      <c r="H45" s="388"/>
      <c r="I45" s="388"/>
      <c r="J45" s="341"/>
      <c r="K45" s="341"/>
      <c r="L45" s="341"/>
      <c r="M45" s="341"/>
      <c r="N45" s="62"/>
    </row>
    <row r="46" spans="1:16" ht="25.5" customHeight="1">
      <c r="A46" s="119" t="s">
        <v>62</v>
      </c>
      <c r="B46" s="120" t="s">
        <v>10</v>
      </c>
      <c r="C46" s="120" t="s">
        <v>11</v>
      </c>
      <c r="E46" s="98" t="s">
        <v>177</v>
      </c>
      <c r="F46" s="110" t="s">
        <v>180</v>
      </c>
      <c r="G46" s="99" t="s">
        <v>63</v>
      </c>
      <c r="H46" s="110" t="s">
        <v>178</v>
      </c>
      <c r="I46" s="270" t="s">
        <v>179</v>
      </c>
      <c r="J46" s="26"/>
      <c r="K46" s="26"/>
      <c r="L46" s="26"/>
      <c r="M46" s="30"/>
      <c r="N46" s="62"/>
    </row>
    <row r="47" spans="1:16" ht="32.25" customHeight="1">
      <c r="A47" s="67">
        <v>3261415300100</v>
      </c>
      <c r="B47" s="121">
        <v>530010</v>
      </c>
      <c r="C47" s="122" t="s">
        <v>91</v>
      </c>
      <c r="D47" s="122"/>
      <c r="E47" s="151">
        <v>2.72</v>
      </c>
      <c r="F47" s="55">
        <f>E47*1.2</f>
        <v>3.2640000000000002</v>
      </c>
      <c r="G47" s="105"/>
      <c r="H47" s="55">
        <f>G47*E47</f>
        <v>0</v>
      </c>
      <c r="I47" s="236">
        <f>+G47*F47</f>
        <v>0</v>
      </c>
      <c r="J47" s="26"/>
      <c r="K47" s="26"/>
      <c r="L47" s="26"/>
      <c r="M47" s="30"/>
      <c r="N47" s="62"/>
      <c r="O47" s="4">
        <v>2.2799999999999998</v>
      </c>
      <c r="P47" s="4">
        <f t="shared" ref="P47:P62" si="8">O47*1.2</f>
        <v>2.7359999999999998</v>
      </c>
    </row>
    <row r="48" spans="1:16" ht="32.25" customHeight="1">
      <c r="A48" s="67">
        <v>3760195120248</v>
      </c>
      <c r="B48" s="121">
        <v>531010</v>
      </c>
      <c r="C48" s="122" t="s">
        <v>92</v>
      </c>
      <c r="D48" s="122"/>
      <c r="E48" s="151">
        <v>4.55</v>
      </c>
      <c r="F48" s="55">
        <f t="shared" ref="F48:F57" si="9">E48*1.2</f>
        <v>5.46</v>
      </c>
      <c r="G48" s="105"/>
      <c r="H48" s="55">
        <f>G48*E48</f>
        <v>0</v>
      </c>
      <c r="I48" s="236">
        <f t="shared" ref="I48:I57" si="10">+G48*F48</f>
        <v>0</v>
      </c>
      <c r="J48" s="26"/>
      <c r="K48" s="26"/>
      <c r="L48" s="26"/>
      <c r="M48" s="30"/>
      <c r="N48" s="62"/>
      <c r="O48" s="4">
        <v>3.93</v>
      </c>
      <c r="P48" s="4">
        <f t="shared" si="8"/>
        <v>4.7160000000000002</v>
      </c>
    </row>
    <row r="49" spans="1:16" ht="32.25" customHeight="1">
      <c r="A49" s="67">
        <v>3760104700073</v>
      </c>
      <c r="B49" s="121">
        <v>531030</v>
      </c>
      <c r="C49" s="122" t="s">
        <v>93</v>
      </c>
      <c r="D49" s="24"/>
      <c r="E49" s="151">
        <v>9.91</v>
      </c>
      <c r="F49" s="55">
        <f t="shared" si="9"/>
        <v>11.891999999999999</v>
      </c>
      <c r="G49" s="105"/>
      <c r="H49" s="55">
        <f t="shared" ref="H49:H57" si="11">G49*E49</f>
        <v>0</v>
      </c>
      <c r="I49" s="236">
        <f t="shared" si="10"/>
        <v>0</v>
      </c>
      <c r="J49" s="26"/>
      <c r="K49" s="26"/>
      <c r="L49" s="26"/>
      <c r="M49" s="30"/>
      <c r="N49" s="62"/>
      <c r="O49" s="4">
        <v>9.06</v>
      </c>
      <c r="P49" s="4">
        <f t="shared" si="8"/>
        <v>10.872</v>
      </c>
    </row>
    <row r="50" spans="1:16" ht="32.25" customHeight="1">
      <c r="A50" s="67">
        <v>3261415310055</v>
      </c>
      <c r="B50" s="121">
        <v>531005</v>
      </c>
      <c r="C50" s="122" t="s">
        <v>94</v>
      </c>
      <c r="D50" s="122"/>
      <c r="E50" s="151">
        <v>3.79</v>
      </c>
      <c r="F50" s="55">
        <f t="shared" si="9"/>
        <v>4.548</v>
      </c>
      <c r="G50" s="105"/>
      <c r="H50" s="55">
        <f t="shared" si="11"/>
        <v>0</v>
      </c>
      <c r="I50" s="236">
        <f t="shared" si="10"/>
        <v>0</v>
      </c>
      <c r="J50" s="26"/>
      <c r="K50" s="26"/>
      <c r="L50" s="26"/>
      <c r="M50" s="30"/>
      <c r="N50" s="62"/>
      <c r="O50" s="4">
        <v>3.47</v>
      </c>
      <c r="P50" s="4">
        <f t="shared" si="8"/>
        <v>4.1639999999999997</v>
      </c>
    </row>
    <row r="51" spans="1:16" ht="32.25" customHeight="1">
      <c r="A51" s="67">
        <v>3261415310406</v>
      </c>
      <c r="B51" s="121">
        <v>531040</v>
      </c>
      <c r="C51" s="122" t="s">
        <v>95</v>
      </c>
      <c r="D51" s="122"/>
      <c r="E51" s="151">
        <v>8.6300000000000008</v>
      </c>
      <c r="F51" s="55">
        <f t="shared" si="9"/>
        <v>10.356</v>
      </c>
      <c r="G51" s="105"/>
      <c r="H51" s="55">
        <f t="shared" si="11"/>
        <v>0</v>
      </c>
      <c r="I51" s="236">
        <f t="shared" si="10"/>
        <v>0</v>
      </c>
      <c r="J51" s="26"/>
      <c r="K51" s="26"/>
      <c r="L51" s="26"/>
      <c r="M51" s="30"/>
      <c r="N51" s="62"/>
      <c r="O51" s="4">
        <v>7.88</v>
      </c>
      <c r="P51" s="4">
        <f t="shared" si="8"/>
        <v>9.4559999999999995</v>
      </c>
    </row>
    <row r="52" spans="1:16" ht="32.25" customHeight="1">
      <c r="A52" s="67">
        <v>3261415310208</v>
      </c>
      <c r="B52" s="121">
        <v>531020</v>
      </c>
      <c r="C52" s="122" t="s">
        <v>96</v>
      </c>
      <c r="D52" s="122"/>
      <c r="E52" s="151">
        <v>3.6</v>
      </c>
      <c r="F52" s="55">
        <f t="shared" si="9"/>
        <v>4.32</v>
      </c>
      <c r="G52" s="105"/>
      <c r="H52" s="55">
        <f t="shared" si="11"/>
        <v>0</v>
      </c>
      <c r="I52" s="236">
        <f t="shared" si="10"/>
        <v>0</v>
      </c>
      <c r="J52" s="26"/>
      <c r="K52" s="26"/>
      <c r="L52" s="26"/>
      <c r="M52" s="30"/>
      <c r="N52" s="62"/>
      <c r="O52" s="4">
        <v>3.29</v>
      </c>
      <c r="P52" s="4">
        <f t="shared" si="8"/>
        <v>3.948</v>
      </c>
    </row>
    <row r="53" spans="1:16" ht="32.25" customHeight="1">
      <c r="A53" s="67">
        <v>3760104700875</v>
      </c>
      <c r="B53" s="121">
        <v>533080</v>
      </c>
      <c r="C53" s="122" t="s">
        <v>97</v>
      </c>
      <c r="D53" s="122"/>
      <c r="E53" s="151">
        <v>6.72</v>
      </c>
      <c r="F53" s="55">
        <f t="shared" si="9"/>
        <v>8.0640000000000001</v>
      </c>
      <c r="G53" s="105"/>
      <c r="H53" s="55">
        <f t="shared" si="11"/>
        <v>0</v>
      </c>
      <c r="I53" s="236">
        <f t="shared" si="10"/>
        <v>0</v>
      </c>
      <c r="J53" s="26"/>
      <c r="K53" s="26"/>
      <c r="L53" s="26"/>
      <c r="M53" s="30"/>
      <c r="N53" s="62"/>
      <c r="O53" s="4">
        <v>4.9400000000000004</v>
      </c>
      <c r="P53" s="4">
        <f t="shared" si="8"/>
        <v>5.9279999999999999</v>
      </c>
    </row>
    <row r="54" spans="1:16" ht="32.25" customHeight="1">
      <c r="A54" s="67">
        <v>3760104700882</v>
      </c>
      <c r="B54" s="121">
        <v>533090</v>
      </c>
      <c r="C54" s="122" t="s">
        <v>98</v>
      </c>
      <c r="D54" s="122"/>
      <c r="E54" s="151">
        <v>10.06</v>
      </c>
      <c r="F54" s="55">
        <f t="shared" si="9"/>
        <v>12.072000000000001</v>
      </c>
      <c r="G54" s="105"/>
      <c r="H54" s="55">
        <f t="shared" si="11"/>
        <v>0</v>
      </c>
      <c r="I54" s="236">
        <f t="shared" si="10"/>
        <v>0</v>
      </c>
      <c r="J54" s="26"/>
      <c r="K54" s="26"/>
      <c r="L54" s="26"/>
      <c r="M54" s="30"/>
      <c r="N54" s="62"/>
      <c r="O54" s="4">
        <v>7.56</v>
      </c>
      <c r="P54" s="4">
        <f t="shared" si="8"/>
        <v>9.0719999999999992</v>
      </c>
    </row>
    <row r="55" spans="1:16" ht="32.25" customHeight="1">
      <c r="A55" s="67">
        <v>3760104700233</v>
      </c>
      <c r="B55" s="121">
        <v>532261</v>
      </c>
      <c r="C55" s="122" t="s">
        <v>99</v>
      </c>
      <c r="D55" s="122"/>
      <c r="E55" s="151">
        <v>3.07</v>
      </c>
      <c r="F55" s="55">
        <f t="shared" si="9"/>
        <v>3.6839999999999997</v>
      </c>
      <c r="G55" s="105"/>
      <c r="H55" s="55">
        <f t="shared" si="11"/>
        <v>0</v>
      </c>
      <c r="I55" s="236">
        <f t="shared" si="10"/>
        <v>0</v>
      </c>
      <c r="J55" s="26"/>
      <c r="K55" s="26"/>
      <c r="L55" s="26"/>
      <c r="M55" s="30"/>
      <c r="N55" s="62"/>
      <c r="O55" s="4">
        <v>2.2599999999999998</v>
      </c>
      <c r="P55" s="4">
        <f t="shared" si="8"/>
        <v>2.7119999999999997</v>
      </c>
    </row>
    <row r="56" spans="1:16" ht="32.25" customHeight="1">
      <c r="A56" s="67">
        <v>3760104700028</v>
      </c>
      <c r="B56" s="121">
        <v>532251</v>
      </c>
      <c r="C56" s="122" t="s">
        <v>100</v>
      </c>
      <c r="D56" s="122"/>
      <c r="E56" s="151">
        <v>3.99</v>
      </c>
      <c r="F56" s="55">
        <f t="shared" si="9"/>
        <v>4.7880000000000003</v>
      </c>
      <c r="G56" s="105"/>
      <c r="H56" s="55">
        <f t="shared" si="11"/>
        <v>0</v>
      </c>
      <c r="I56" s="236">
        <f t="shared" si="10"/>
        <v>0</v>
      </c>
      <c r="J56" s="26"/>
      <c r="K56" s="26"/>
      <c r="L56" s="26"/>
      <c r="M56" s="30"/>
      <c r="N56" s="62"/>
      <c r="O56" s="4">
        <v>3.05</v>
      </c>
      <c r="P56" s="4">
        <f t="shared" si="8"/>
        <v>3.6599999999999997</v>
      </c>
    </row>
    <row r="57" spans="1:16" ht="32.25" customHeight="1">
      <c r="A57" s="67">
        <v>3760104700707</v>
      </c>
      <c r="B57" s="121">
        <v>532256</v>
      </c>
      <c r="C57" s="122" t="s">
        <v>101</v>
      </c>
      <c r="D57" s="122"/>
      <c r="E57" s="151">
        <v>8.7100000000000009</v>
      </c>
      <c r="F57" s="55">
        <f t="shared" si="9"/>
        <v>10.452</v>
      </c>
      <c r="G57" s="105"/>
      <c r="H57" s="55">
        <f t="shared" si="11"/>
        <v>0</v>
      </c>
      <c r="I57" s="236">
        <f t="shared" si="10"/>
        <v>0</v>
      </c>
      <c r="J57" s="26"/>
      <c r="K57" s="26"/>
      <c r="L57" s="26"/>
      <c r="M57" s="30"/>
      <c r="N57" s="62"/>
      <c r="O57" s="4">
        <v>6.51</v>
      </c>
      <c r="P57" s="4">
        <f t="shared" si="8"/>
        <v>7.8119999999999994</v>
      </c>
    </row>
    <row r="58" spans="1:16" ht="25.8">
      <c r="A58" s="377" t="s">
        <v>102</v>
      </c>
      <c r="B58" s="37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62"/>
    </row>
    <row r="59" spans="1:16" ht="24.75" customHeight="1">
      <c r="A59" s="119" t="s">
        <v>62</v>
      </c>
      <c r="B59" s="120" t="s">
        <v>10</v>
      </c>
      <c r="C59" s="120" t="s">
        <v>11</v>
      </c>
      <c r="D59" s="122"/>
      <c r="E59" s="98" t="s">
        <v>177</v>
      </c>
      <c r="F59" s="110" t="s">
        <v>180</v>
      </c>
      <c r="G59" s="99" t="s">
        <v>63</v>
      </c>
      <c r="H59" s="271" t="s">
        <v>178</v>
      </c>
      <c r="I59" s="270" t="s">
        <v>179</v>
      </c>
      <c r="J59" s="308"/>
      <c r="K59" s="308"/>
      <c r="L59" s="308"/>
      <c r="M59" s="61"/>
      <c r="N59" s="62"/>
      <c r="P59" s="4">
        <f t="shared" si="8"/>
        <v>0</v>
      </c>
    </row>
    <row r="60" spans="1:16" ht="32.25" customHeight="1">
      <c r="A60" s="67">
        <v>3760104700912</v>
      </c>
      <c r="B60" s="121">
        <v>532320</v>
      </c>
      <c r="C60" s="122" t="s">
        <v>103</v>
      </c>
      <c r="D60" s="122"/>
      <c r="E60" s="110">
        <v>3.29</v>
      </c>
      <c r="F60" s="55">
        <f t="shared" ref="F60:F62" si="12">E60*1.2</f>
        <v>3.948</v>
      </c>
      <c r="G60" s="105"/>
      <c r="H60" s="266">
        <f t="shared" ref="H60:H61" si="13">+G60*E60</f>
        <v>0</v>
      </c>
      <c r="I60" s="236">
        <f>+F60*G60</f>
        <v>0</v>
      </c>
      <c r="J60" s="308"/>
      <c r="K60" s="308"/>
      <c r="L60" s="308"/>
      <c r="M60" s="61"/>
      <c r="N60" s="62"/>
      <c r="O60" s="4">
        <v>2.52</v>
      </c>
      <c r="P60" s="4">
        <f t="shared" si="8"/>
        <v>3.024</v>
      </c>
    </row>
    <row r="61" spans="1:16" ht="32.25" customHeight="1">
      <c r="A61" s="67">
        <v>3760104700905</v>
      </c>
      <c r="B61" s="121">
        <v>533070</v>
      </c>
      <c r="C61" s="122" t="s">
        <v>104</v>
      </c>
      <c r="D61" s="122"/>
      <c r="E61" s="110">
        <v>4.43</v>
      </c>
      <c r="F61" s="55">
        <f t="shared" si="12"/>
        <v>5.3159999999999998</v>
      </c>
      <c r="G61" s="105"/>
      <c r="H61" s="266">
        <f t="shared" si="13"/>
        <v>0</v>
      </c>
      <c r="I61" s="236">
        <f t="shared" ref="I61:I62" si="14">+F61*G61</f>
        <v>0</v>
      </c>
      <c r="J61" s="308"/>
      <c r="K61" s="308"/>
      <c r="L61" s="308"/>
      <c r="M61" s="61"/>
      <c r="N61" s="62"/>
      <c r="O61" s="4">
        <v>3.31</v>
      </c>
      <c r="P61" s="4">
        <f t="shared" si="8"/>
        <v>3.972</v>
      </c>
    </row>
    <row r="62" spans="1:16" ht="32.25" customHeight="1" thickBot="1">
      <c r="A62" s="67">
        <v>3760104701056</v>
      </c>
      <c r="B62" s="121">
        <v>533200</v>
      </c>
      <c r="C62" s="122" t="s">
        <v>105</v>
      </c>
      <c r="D62" s="24"/>
      <c r="E62" s="110">
        <v>9.3699999999999992</v>
      </c>
      <c r="F62" s="55">
        <f t="shared" si="12"/>
        <v>11.243999999999998</v>
      </c>
      <c r="G62" s="105"/>
      <c r="H62" s="266">
        <f>+G62*E62</f>
        <v>0</v>
      </c>
      <c r="I62" s="287">
        <f t="shared" si="14"/>
        <v>0</v>
      </c>
      <c r="J62" s="102"/>
      <c r="K62" s="102"/>
      <c r="L62" s="102"/>
      <c r="M62" s="61"/>
      <c r="N62" s="62"/>
      <c r="O62" s="4">
        <v>7.04</v>
      </c>
      <c r="P62" s="4">
        <f t="shared" si="8"/>
        <v>8.4480000000000004</v>
      </c>
    </row>
    <row r="63" spans="1:16" ht="26.4" thickBot="1">
      <c r="A63" s="81"/>
      <c r="C63" s="379" t="s">
        <v>106</v>
      </c>
      <c r="D63" s="380"/>
      <c r="E63" s="380"/>
      <c r="F63" s="219"/>
      <c r="G63" s="310">
        <f>SUM(G13:G62)</f>
        <v>0</v>
      </c>
      <c r="H63" s="268">
        <f>SUM(H13:H62)</f>
        <v>0</v>
      </c>
      <c r="I63" s="288">
        <f>SUM(I13:I62)</f>
        <v>0</v>
      </c>
      <c r="N63" s="22"/>
    </row>
    <row r="64" spans="1:16" ht="21" thickBot="1">
      <c r="A64" s="84"/>
      <c r="B64" s="85"/>
      <c r="C64" s="85"/>
      <c r="D64" s="309"/>
      <c r="E64" s="309"/>
      <c r="F64" s="86"/>
      <c r="G64" s="313"/>
      <c r="H64" s="86"/>
      <c r="I64" s="252"/>
      <c r="J64" s="85"/>
      <c r="K64" s="85"/>
      <c r="L64" s="85"/>
      <c r="M64" s="123"/>
      <c r="N64" s="87"/>
    </row>
    <row r="68" spans="4:4">
      <c r="D68" s="301"/>
    </row>
  </sheetData>
  <sheetProtection algorithmName="SHA-512" hashValue="o9dfvx69rDB5HCznT0v77CH+4l2QuZT2cd+gteQAelmFdd9F9nCH18pNQbehHYt0Fjw5Rl0JrOQY+tfMNC5njw==" saltValue="T8XUWSBdmlX0lfwXWm1tig==" spinCount="100000" sheet="1" formatColumns="0"/>
  <mergeCells count="9">
    <mergeCell ref="A58:M58"/>
    <mergeCell ref="C63:E63"/>
    <mergeCell ref="A8:M9"/>
    <mergeCell ref="A10:N10"/>
    <mergeCell ref="A11:H11"/>
    <mergeCell ref="A22:H22"/>
    <mergeCell ref="A30:I30"/>
    <mergeCell ref="A45:I45"/>
    <mergeCell ref="A44:I44"/>
  </mergeCells>
  <phoneticPr fontId="67" type="noConversion"/>
  <printOptions verticalCentered="1"/>
  <pageMargins left="0.27559055118110237" right="3.937007874015748E-2" top="1.8749999999999999E-2" bottom="0.23622047244094491" header="0.31496062992125984" footer="0.31496062992125984"/>
  <pageSetup paperSize="9" scale="32" fitToHeight="0" orientation="portrait" r:id="rId1"/>
  <headerFooter>
    <oddFooter>&amp;CAucune reprise de marchandise ne sera consentie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F7B8-AAF4-4554-B496-5908FB556A3C}">
  <sheetPr>
    <pageSetUpPr fitToPage="1"/>
  </sheetPr>
  <dimension ref="A1:P38"/>
  <sheetViews>
    <sheetView view="pageLayout" zoomScale="60" zoomScaleNormal="100" zoomScalePageLayoutView="60" workbookViewId="0">
      <selection activeCell="C15" sqref="C15"/>
    </sheetView>
  </sheetViews>
  <sheetFormatPr baseColWidth="10" defaultColWidth="11.44140625" defaultRowHeight="20.399999999999999"/>
  <cols>
    <col min="1" max="1" width="24" style="90" customWidth="1"/>
    <col min="2" max="2" width="14.6640625" style="10" customWidth="1"/>
    <col min="3" max="3" width="77.88671875" style="10" customWidth="1"/>
    <col min="4" max="4" width="13.33203125" style="321" customWidth="1"/>
    <col min="5" max="5" width="14.6640625" style="102" customWidth="1"/>
    <col min="6" max="6" width="19" style="248" customWidth="1"/>
    <col min="7" max="7" width="16.109375" style="148" bestFit="1" customWidth="1"/>
    <col min="8" max="8" width="22.6640625" style="9" customWidth="1"/>
    <col min="9" max="9" width="23.5546875" style="10" customWidth="1"/>
    <col min="10" max="10" width="19.109375" style="10" customWidth="1"/>
    <col min="11" max="11" width="13.109375" style="10" customWidth="1"/>
    <col min="13" max="13" width="15.33203125" style="4" bestFit="1" customWidth="1"/>
    <col min="14" max="14" width="16.33203125" style="4" bestFit="1" customWidth="1"/>
    <col min="15" max="16" width="11.44140625" style="5"/>
  </cols>
  <sheetData>
    <row r="1" spans="1:16" ht="15" customHeight="1">
      <c r="A1" s="125"/>
      <c r="B1" s="126"/>
      <c r="C1" s="126"/>
      <c r="D1" s="318"/>
      <c r="E1" s="315"/>
      <c r="F1" s="255"/>
      <c r="G1" s="126"/>
      <c r="H1" s="126"/>
      <c r="I1" s="126"/>
      <c r="J1" s="126"/>
      <c r="K1" s="126"/>
      <c r="L1" s="127"/>
    </row>
    <row r="2" spans="1:16" ht="15" customHeight="1">
      <c r="A2" s="128"/>
      <c r="B2" s="129"/>
      <c r="C2" s="129"/>
      <c r="D2" s="319"/>
      <c r="E2" s="316"/>
      <c r="F2" s="256"/>
      <c r="G2" s="129"/>
      <c r="H2" s="129"/>
      <c r="I2" s="129"/>
      <c r="J2" s="129"/>
      <c r="K2" s="129"/>
      <c r="L2" s="130"/>
    </row>
    <row r="3" spans="1:16" ht="15" customHeight="1">
      <c r="A3" s="128"/>
      <c r="B3" s="129"/>
      <c r="C3" s="129"/>
      <c r="D3" s="319"/>
      <c r="E3" s="316"/>
      <c r="F3" s="256"/>
      <c r="G3" s="129"/>
      <c r="H3" s="129"/>
      <c r="I3" s="129"/>
      <c r="J3" s="129"/>
      <c r="K3" s="129"/>
      <c r="L3" s="130"/>
    </row>
    <row r="4" spans="1:16" ht="15" customHeight="1">
      <c r="A4" s="128"/>
      <c r="B4" s="129"/>
      <c r="C4" s="129"/>
      <c r="D4" s="319"/>
      <c r="E4" s="316"/>
      <c r="F4" s="256"/>
      <c r="G4" s="129"/>
      <c r="H4" s="129"/>
      <c r="I4" s="129"/>
      <c r="J4" s="129"/>
      <c r="K4" s="129"/>
      <c r="L4" s="130"/>
    </row>
    <row r="5" spans="1:16" ht="15" customHeight="1">
      <c r="A5" s="128"/>
      <c r="B5" s="129"/>
      <c r="C5" s="129"/>
      <c r="D5" s="319"/>
      <c r="E5" s="316"/>
      <c r="F5" s="256"/>
      <c r="G5" s="129"/>
      <c r="H5" s="129"/>
      <c r="I5" s="129"/>
      <c r="J5" s="129"/>
      <c r="K5" s="129"/>
      <c r="L5" s="130"/>
    </row>
    <row r="6" spans="1:16" ht="15" customHeight="1">
      <c r="A6" s="128"/>
      <c r="B6" s="129"/>
      <c r="C6" s="129"/>
      <c r="D6" s="319"/>
      <c r="E6" s="316"/>
      <c r="F6" s="256"/>
      <c r="G6" s="129"/>
      <c r="H6" s="129"/>
      <c r="I6" s="129"/>
      <c r="J6" s="129"/>
      <c r="K6" s="129"/>
      <c r="L6" s="130"/>
    </row>
    <row r="7" spans="1:16" s="13" customFormat="1" ht="74.25" customHeight="1">
      <c r="A7" s="131"/>
      <c r="B7" s="132"/>
      <c r="C7" s="132"/>
      <c r="D7" s="320"/>
      <c r="E7" s="317"/>
      <c r="F7" s="257"/>
      <c r="G7" s="132"/>
      <c r="H7" s="132"/>
      <c r="I7" s="132"/>
      <c r="J7" s="132"/>
      <c r="K7" s="132"/>
      <c r="L7" s="133"/>
      <c r="M7" s="16"/>
      <c r="N7" s="16"/>
      <c r="O7" s="17"/>
      <c r="P7" s="17"/>
    </row>
    <row r="8" spans="1:16" ht="57" customHeight="1">
      <c r="A8" s="365" t="s">
        <v>193</v>
      </c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7"/>
    </row>
    <row r="9" spans="1:16" ht="21" customHeight="1">
      <c r="A9" s="368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70"/>
    </row>
    <row r="10" spans="1:16" ht="13.5" customHeight="1">
      <c r="A10" s="368"/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70"/>
    </row>
    <row r="11" spans="1:16" ht="15" customHeight="1">
      <c r="A11" s="371" t="s">
        <v>107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3"/>
    </row>
    <row r="12" spans="1:16" ht="29.25" customHeight="1">
      <c r="A12" s="371"/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3"/>
    </row>
    <row r="13" spans="1:16" ht="35.25" customHeight="1">
      <c r="A13" s="374" t="s">
        <v>108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6"/>
    </row>
    <row r="14" spans="1:16" s="38" customFormat="1" ht="42">
      <c r="A14" s="119" t="s">
        <v>62</v>
      </c>
      <c r="B14" s="120" t="s">
        <v>10</v>
      </c>
      <c r="C14" s="120" t="s">
        <v>109</v>
      </c>
      <c r="D14" s="324" t="s">
        <v>182</v>
      </c>
      <c r="E14" s="98" t="s">
        <v>177</v>
      </c>
      <c r="F14" s="277" t="s">
        <v>180</v>
      </c>
      <c r="G14" s="134" t="s">
        <v>63</v>
      </c>
      <c r="H14" s="110" t="s">
        <v>178</v>
      </c>
      <c r="I14" s="98" t="s">
        <v>181</v>
      </c>
      <c r="J14" s="26"/>
      <c r="K14" s="26"/>
      <c r="L14" s="27"/>
      <c r="M14" s="4"/>
      <c r="N14" s="4"/>
      <c r="O14" s="37"/>
      <c r="P14" s="37"/>
    </row>
    <row r="15" spans="1:16" s="38" customFormat="1" ht="87" customHeight="1">
      <c r="A15" s="58">
        <v>3261414800304</v>
      </c>
      <c r="B15" s="54">
        <v>480160</v>
      </c>
      <c r="C15" s="135" t="s">
        <v>110</v>
      </c>
      <c r="D15" s="135" t="s">
        <v>183</v>
      </c>
      <c r="E15" s="110">
        <v>19.16</v>
      </c>
      <c r="F15" s="55">
        <f>E15*1.055</f>
        <v>20.213799999999999</v>
      </c>
      <c r="G15" s="136"/>
      <c r="H15" s="55">
        <f>G15*E15</f>
        <v>0</v>
      </c>
      <c r="I15" s="55">
        <f>+F15*G15</f>
        <v>0</v>
      </c>
      <c r="J15" s="26"/>
      <c r="K15" s="26"/>
      <c r="L15" s="27"/>
      <c r="M15" s="4"/>
      <c r="N15" s="4"/>
      <c r="O15" s="37"/>
      <c r="P15" s="37"/>
    </row>
    <row r="16" spans="1:16" s="38" customFormat="1" ht="74.25" customHeight="1">
      <c r="A16" s="58">
        <v>3261414800700</v>
      </c>
      <c r="B16" s="54">
        <v>480150</v>
      </c>
      <c r="C16" s="137" t="s">
        <v>111</v>
      </c>
      <c r="D16" s="137" t="s">
        <v>183</v>
      </c>
      <c r="E16" s="110">
        <v>24.45</v>
      </c>
      <c r="F16" s="55">
        <f>E16*1.055</f>
        <v>25.794749999999997</v>
      </c>
      <c r="G16" s="136"/>
      <c r="H16" s="55">
        <f t="shared" ref="H16:H18" si="0">G16*E16</f>
        <v>0</v>
      </c>
      <c r="I16" s="55">
        <f t="shared" ref="I16:I18" si="1">+F16*G16</f>
        <v>0</v>
      </c>
      <c r="J16" s="26"/>
      <c r="K16" s="26"/>
      <c r="L16" s="27"/>
      <c r="M16" s="4"/>
      <c r="N16" s="4"/>
      <c r="O16" s="37"/>
      <c r="P16" s="37"/>
    </row>
    <row r="17" spans="1:16" s="38" customFormat="1" ht="70.5" customHeight="1">
      <c r="A17" s="31">
        <v>3261414851009</v>
      </c>
      <c r="B17" s="32">
        <v>485100</v>
      </c>
      <c r="C17" s="138" t="s">
        <v>112</v>
      </c>
      <c r="D17" s="137" t="s">
        <v>183</v>
      </c>
      <c r="E17" s="325">
        <v>27.47</v>
      </c>
      <c r="F17" s="55">
        <f>E17*1.055</f>
        <v>28.980849999999997</v>
      </c>
      <c r="G17" s="139"/>
      <c r="H17" s="55">
        <f t="shared" si="0"/>
        <v>0</v>
      </c>
      <c r="I17" s="55">
        <f t="shared" si="1"/>
        <v>0</v>
      </c>
      <c r="J17" s="26"/>
      <c r="K17" s="26"/>
      <c r="L17" s="27"/>
      <c r="M17" s="4"/>
      <c r="N17" s="4"/>
      <c r="O17" s="37"/>
      <c r="P17" s="37"/>
    </row>
    <row r="18" spans="1:16" s="38" customFormat="1" ht="72.75" customHeight="1">
      <c r="A18" s="58">
        <v>3261414800502</v>
      </c>
      <c r="B18" s="54">
        <v>480050</v>
      </c>
      <c r="C18" s="137" t="s">
        <v>113</v>
      </c>
      <c r="D18" s="302" t="s">
        <v>189</v>
      </c>
      <c r="E18" s="110">
        <v>14.54</v>
      </c>
      <c r="F18" s="55">
        <f>E18*1.2</f>
        <v>17.447999999999997</v>
      </c>
      <c r="G18" s="136"/>
      <c r="H18" s="55">
        <f t="shared" si="0"/>
        <v>0</v>
      </c>
      <c r="I18" s="55">
        <f t="shared" si="1"/>
        <v>0</v>
      </c>
      <c r="J18" s="26"/>
      <c r="K18" s="26"/>
      <c r="L18" s="27"/>
      <c r="M18" s="4"/>
      <c r="N18" s="4"/>
      <c r="O18" s="37"/>
      <c r="P18" s="37"/>
    </row>
    <row r="19" spans="1:16" ht="60.75" customHeight="1">
      <c r="A19" s="394" t="s">
        <v>114</v>
      </c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6"/>
    </row>
    <row r="20" spans="1:16" ht="93" customHeight="1">
      <c r="A20" s="67">
        <v>3261414803039</v>
      </c>
      <c r="B20" s="54">
        <v>480303</v>
      </c>
      <c r="C20" s="141" t="s">
        <v>115</v>
      </c>
      <c r="D20" s="141" t="s">
        <v>183</v>
      </c>
      <c r="E20" s="25">
        <v>12.81</v>
      </c>
      <c r="F20" s="46">
        <v>14.41</v>
      </c>
      <c r="G20" s="140"/>
      <c r="H20" s="33">
        <f t="shared" ref="H20:H22" si="2">E20*G20</f>
        <v>0</v>
      </c>
      <c r="I20" s="55">
        <f t="shared" ref="I20:I22" si="3">G20*F20</f>
        <v>0</v>
      </c>
      <c r="J20" s="26"/>
      <c r="K20" s="26"/>
      <c r="L20" s="62"/>
    </row>
    <row r="21" spans="1:16" ht="93" customHeight="1">
      <c r="A21" s="67">
        <v>3261414803022</v>
      </c>
      <c r="B21" s="54">
        <v>480302</v>
      </c>
      <c r="C21" s="141" t="s">
        <v>116</v>
      </c>
      <c r="D21" s="141" t="s">
        <v>183</v>
      </c>
      <c r="E21" s="25">
        <v>12.56</v>
      </c>
      <c r="F21" s="46">
        <v>14.04</v>
      </c>
      <c r="G21" s="140"/>
      <c r="H21" s="33">
        <f t="shared" si="2"/>
        <v>0</v>
      </c>
      <c r="I21" s="55">
        <f t="shared" si="3"/>
        <v>0</v>
      </c>
      <c r="J21" s="26"/>
      <c r="K21" s="26"/>
      <c r="L21" s="62"/>
    </row>
    <row r="22" spans="1:16" s="38" customFormat="1" ht="93" customHeight="1">
      <c r="A22" s="67">
        <v>3261414803312</v>
      </c>
      <c r="B22" s="54">
        <v>480331</v>
      </c>
      <c r="C22" s="141" t="s">
        <v>117</v>
      </c>
      <c r="D22" s="141" t="s">
        <v>183</v>
      </c>
      <c r="E22" s="25">
        <v>13.7</v>
      </c>
      <c r="F22" s="46">
        <v>15.41</v>
      </c>
      <c r="G22" s="140"/>
      <c r="H22" s="33">
        <f t="shared" si="2"/>
        <v>0</v>
      </c>
      <c r="I22" s="55">
        <f t="shared" si="3"/>
        <v>0</v>
      </c>
      <c r="J22" s="26"/>
      <c r="K22" s="26"/>
      <c r="L22" s="27"/>
      <c r="M22" s="4"/>
      <c r="N22" s="4"/>
      <c r="O22" s="37"/>
      <c r="P22" s="37"/>
    </row>
    <row r="23" spans="1:16" s="38" customFormat="1" ht="36" customHeight="1">
      <c r="A23" s="374" t="s">
        <v>118</v>
      </c>
      <c r="B23" s="375"/>
      <c r="C23" s="375"/>
      <c r="D23" s="375"/>
      <c r="E23" s="375"/>
      <c r="F23" s="375"/>
      <c r="G23" s="375"/>
      <c r="H23" s="375"/>
      <c r="I23" s="375"/>
      <c r="J23" s="375"/>
      <c r="K23" s="375"/>
      <c r="L23" s="376"/>
      <c r="M23" s="4"/>
      <c r="N23" s="4"/>
      <c r="O23" s="37"/>
      <c r="P23" s="37"/>
    </row>
    <row r="24" spans="1:16" s="38" customFormat="1" ht="74.25" customHeight="1">
      <c r="A24" s="67">
        <v>3261414802102</v>
      </c>
      <c r="B24" s="49">
        <v>480210</v>
      </c>
      <c r="C24" s="142" t="s">
        <v>119</v>
      </c>
      <c r="D24" s="137" t="s">
        <v>186</v>
      </c>
      <c r="E24" s="290">
        <v>47.52</v>
      </c>
      <c r="F24" s="338">
        <v>50.13</v>
      </c>
      <c r="G24" s="143"/>
      <c r="H24" s="50">
        <f>G24*E24</f>
        <v>0</v>
      </c>
      <c r="I24" s="258">
        <f>G24*F24</f>
        <v>0</v>
      </c>
      <c r="J24" s="144"/>
      <c r="K24" s="144"/>
      <c r="L24" s="36"/>
      <c r="M24" s="4"/>
      <c r="N24" s="4"/>
      <c r="O24" s="37"/>
      <c r="P24" s="37"/>
    </row>
    <row r="25" spans="1:16" s="66" customFormat="1" ht="48.75" customHeight="1" thickBot="1">
      <c r="A25" s="374" t="s">
        <v>120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5"/>
      <c r="L25" s="376"/>
      <c r="M25" s="4"/>
      <c r="N25" s="4"/>
      <c r="O25" s="65"/>
      <c r="P25" s="65"/>
    </row>
    <row r="26" spans="1:16" s="66" customFormat="1" ht="39" customHeight="1" thickBot="1">
      <c r="A26" s="397" t="s">
        <v>121</v>
      </c>
      <c r="B26" s="398"/>
      <c r="C26" s="398"/>
      <c r="D26" s="398"/>
      <c r="E26" s="398"/>
      <c r="F26" s="398"/>
      <c r="G26" s="398"/>
      <c r="H26" s="398"/>
      <c r="I26" s="399"/>
      <c r="J26" s="42"/>
      <c r="K26" s="42"/>
      <c r="L26" s="64"/>
      <c r="M26" s="4" t="s">
        <v>7</v>
      </c>
      <c r="N26" s="4" t="s">
        <v>8</v>
      </c>
      <c r="O26" s="65"/>
      <c r="P26" s="65"/>
    </row>
    <row r="27" spans="1:16" s="38" customFormat="1" ht="33" customHeight="1">
      <c r="A27" s="58">
        <v>3261411400781</v>
      </c>
      <c r="B27" s="54">
        <v>140078</v>
      </c>
      <c r="C27" s="54" t="s">
        <v>122</v>
      </c>
      <c r="D27" s="54" t="s">
        <v>183</v>
      </c>
      <c r="E27" s="273">
        <v>5.1100000000000003</v>
      </c>
      <c r="F27" s="55">
        <f t="shared" ref="F27:F33" si="4">E27*1.055</f>
        <v>5.3910499999999999</v>
      </c>
      <c r="G27" s="136"/>
      <c r="H27" s="55">
        <f t="shared" ref="H27:H33" si="5">G27*E27</f>
        <v>0</v>
      </c>
      <c r="I27" s="55">
        <f t="shared" ref="I27:I33" si="6">G27*F27</f>
        <v>0</v>
      </c>
      <c r="J27" s="35"/>
      <c r="K27" s="35"/>
      <c r="L27" s="36"/>
      <c r="M27" s="4">
        <v>4.33</v>
      </c>
      <c r="N27" s="4">
        <f t="shared" ref="N27:N33" si="7">M27*1.055</f>
        <v>4.5681500000000002</v>
      </c>
      <c r="O27" s="37"/>
      <c r="P27" s="37"/>
    </row>
    <row r="28" spans="1:16" s="38" customFormat="1" ht="33" customHeight="1">
      <c r="A28" s="58">
        <v>3261411400811</v>
      </c>
      <c r="B28" s="54">
        <v>140081</v>
      </c>
      <c r="C28" s="54" t="s">
        <v>123</v>
      </c>
      <c r="D28" s="54" t="s">
        <v>183</v>
      </c>
      <c r="E28" s="273">
        <v>4.9800000000000004</v>
      </c>
      <c r="F28" s="55">
        <f t="shared" si="4"/>
        <v>5.2538999999999998</v>
      </c>
      <c r="G28" s="136"/>
      <c r="H28" s="55">
        <f t="shared" si="5"/>
        <v>0</v>
      </c>
      <c r="I28" s="55">
        <f t="shared" si="6"/>
        <v>0</v>
      </c>
      <c r="J28" s="35"/>
      <c r="K28" s="35"/>
      <c r="L28" s="36"/>
      <c r="M28" s="4">
        <v>4.12</v>
      </c>
      <c r="N28" s="4">
        <f t="shared" si="7"/>
        <v>4.3465999999999996</v>
      </c>
      <c r="O28" s="37"/>
      <c r="P28" s="37"/>
    </row>
    <row r="29" spans="1:16" s="38" customFormat="1" ht="33" customHeight="1">
      <c r="A29" s="58">
        <v>3261411400828</v>
      </c>
      <c r="B29" s="54">
        <v>140082</v>
      </c>
      <c r="C29" s="54" t="s">
        <v>124</v>
      </c>
      <c r="D29" s="54" t="s">
        <v>183</v>
      </c>
      <c r="E29" s="273">
        <v>5.07</v>
      </c>
      <c r="F29" s="55">
        <f t="shared" si="4"/>
        <v>5.3488499999999997</v>
      </c>
      <c r="G29" s="136"/>
      <c r="H29" s="55">
        <f t="shared" si="5"/>
        <v>0</v>
      </c>
      <c r="I29" s="55">
        <f t="shared" si="6"/>
        <v>0</v>
      </c>
      <c r="J29" s="35"/>
      <c r="K29" s="35"/>
      <c r="L29" s="36"/>
      <c r="M29" s="4">
        <v>4.12</v>
      </c>
      <c r="N29" s="4">
        <f t="shared" si="7"/>
        <v>4.3465999999999996</v>
      </c>
      <c r="O29" s="37"/>
      <c r="P29" s="37"/>
    </row>
    <row r="30" spans="1:16" s="38" customFormat="1" ht="33" customHeight="1">
      <c r="A30" s="67">
        <v>3261414711501</v>
      </c>
      <c r="B30" s="54">
        <v>471150</v>
      </c>
      <c r="C30" s="54" t="s">
        <v>125</v>
      </c>
      <c r="D30" s="54" t="s">
        <v>185</v>
      </c>
      <c r="E30" s="273">
        <v>2.66</v>
      </c>
      <c r="F30" s="55">
        <f t="shared" si="4"/>
        <v>2.8062999999999998</v>
      </c>
      <c r="G30" s="136"/>
      <c r="H30" s="55">
        <f t="shared" si="5"/>
        <v>0</v>
      </c>
      <c r="I30" s="55">
        <f t="shared" si="6"/>
        <v>0</v>
      </c>
      <c r="J30" s="35"/>
      <c r="K30" s="35"/>
      <c r="L30" s="36"/>
      <c r="M30" s="4">
        <v>2.57</v>
      </c>
      <c r="N30" s="4">
        <f t="shared" si="7"/>
        <v>2.7113499999999995</v>
      </c>
      <c r="O30" s="37"/>
      <c r="P30" s="37"/>
    </row>
    <row r="31" spans="1:16" s="38" customFormat="1" ht="33" customHeight="1">
      <c r="A31" s="58">
        <v>3760024881708</v>
      </c>
      <c r="B31" s="145">
        <v>488170</v>
      </c>
      <c r="C31" s="54" t="s">
        <v>126</v>
      </c>
      <c r="D31" s="54" t="s">
        <v>187</v>
      </c>
      <c r="E31" s="273">
        <v>3.64</v>
      </c>
      <c r="F31" s="55">
        <f t="shared" si="4"/>
        <v>3.8401999999999998</v>
      </c>
      <c r="G31" s="136"/>
      <c r="H31" s="55">
        <f t="shared" si="5"/>
        <v>0</v>
      </c>
      <c r="I31" s="55">
        <f t="shared" si="6"/>
        <v>0</v>
      </c>
      <c r="J31" s="35"/>
      <c r="K31" s="35"/>
      <c r="L31" s="36"/>
      <c r="M31" s="4">
        <v>2.57</v>
      </c>
      <c r="N31" s="4">
        <f t="shared" si="7"/>
        <v>2.7113499999999995</v>
      </c>
      <c r="O31" s="37"/>
      <c r="P31" s="37"/>
    </row>
    <row r="32" spans="1:16" s="38" customFormat="1" ht="27.6" customHeight="1" thickBot="1">
      <c r="A32" s="67">
        <v>3760024881654</v>
      </c>
      <c r="B32" s="54">
        <v>488165</v>
      </c>
      <c r="C32" s="54" t="s">
        <v>127</v>
      </c>
      <c r="D32" s="54" t="s">
        <v>186</v>
      </c>
      <c r="E32" s="273">
        <v>4.3600000000000003</v>
      </c>
      <c r="F32" s="55">
        <f t="shared" si="4"/>
        <v>4.5998000000000001</v>
      </c>
      <c r="G32" s="136"/>
      <c r="H32" s="55">
        <f t="shared" si="5"/>
        <v>0</v>
      </c>
      <c r="I32" s="55">
        <f t="shared" si="6"/>
        <v>0</v>
      </c>
      <c r="J32" s="35"/>
      <c r="K32" s="35"/>
      <c r="L32" s="36"/>
      <c r="M32" s="4">
        <v>3.36</v>
      </c>
      <c r="N32" s="4">
        <f t="shared" si="7"/>
        <v>3.5447999999999995</v>
      </c>
      <c r="O32" s="37"/>
      <c r="P32" s="37"/>
    </row>
    <row r="33" spans="1:16" s="38" customFormat="1" ht="27.6" hidden="1" customHeight="1" thickBot="1">
      <c r="A33" s="67">
        <v>3760024880466</v>
      </c>
      <c r="B33" s="54">
        <v>488046</v>
      </c>
      <c r="C33" s="54" t="s">
        <v>128</v>
      </c>
      <c r="D33" s="54" t="s">
        <v>186</v>
      </c>
      <c r="E33" s="273">
        <v>3.62</v>
      </c>
      <c r="F33" s="236">
        <f t="shared" si="4"/>
        <v>3.8190999999999997</v>
      </c>
      <c r="G33" s="228"/>
      <c r="H33" s="55">
        <f t="shared" si="5"/>
        <v>0</v>
      </c>
      <c r="I33" s="71">
        <f t="shared" si="6"/>
        <v>0</v>
      </c>
      <c r="J33" s="35"/>
      <c r="K33" s="35"/>
      <c r="L33" s="36"/>
      <c r="M33" s="4">
        <v>3.62</v>
      </c>
      <c r="N33" s="4">
        <f t="shared" si="7"/>
        <v>3.8190999999999997</v>
      </c>
      <c r="O33" s="37"/>
      <c r="P33" s="37"/>
    </row>
    <row r="34" spans="1:16" s="66" customFormat="1" ht="27.6" customHeight="1" thickBot="1">
      <c r="A34" s="78"/>
      <c r="B34" s="20"/>
      <c r="C34" s="392" t="s">
        <v>129</v>
      </c>
      <c r="D34" s="393"/>
      <c r="E34" s="393"/>
      <c r="F34" s="208"/>
      <c r="G34" s="314">
        <f>SUM(G15:G33)</f>
        <v>0</v>
      </c>
      <c r="H34" s="327">
        <f>SUM(H15:H33)</f>
        <v>0</v>
      </c>
      <c r="I34" s="328">
        <f>SUM(I15:I33)</f>
        <v>0</v>
      </c>
      <c r="J34" s="20"/>
      <c r="K34" s="20"/>
      <c r="L34" s="146"/>
      <c r="M34" s="4"/>
      <c r="N34" s="4"/>
      <c r="O34" s="65"/>
      <c r="P34" s="65"/>
    </row>
    <row r="35" spans="1:16">
      <c r="A35" s="81"/>
      <c r="G35" s="326"/>
      <c r="H35" s="83"/>
      <c r="L35" s="22"/>
    </row>
    <row r="36" spans="1:16" ht="21" thickBot="1">
      <c r="A36" s="84"/>
      <c r="B36" s="85"/>
      <c r="C36" s="85"/>
      <c r="D36" s="322"/>
      <c r="E36" s="309"/>
      <c r="F36" s="252"/>
      <c r="G36" s="147"/>
      <c r="H36" s="86"/>
      <c r="I36" s="85"/>
      <c r="J36" s="85"/>
      <c r="K36" s="85"/>
      <c r="L36" s="87"/>
    </row>
    <row r="38" spans="1:16">
      <c r="D38" s="323"/>
    </row>
  </sheetData>
  <sheetProtection algorithmName="SHA-512" hashValue="HBOjn3+UtA8HOTjoTkh35BljouJQtlRUQYwhXL0AdZM/uKFSvUK/0wYtXUeyTD4DPksgJwsoPctYwAmmzqxz8Q==" saltValue="EBpGvfZtJmv//KUmd0KKLQ==" spinCount="100000" sheet="1" formatColumns="0"/>
  <mergeCells count="8">
    <mergeCell ref="C34:E34"/>
    <mergeCell ref="A8:L10"/>
    <mergeCell ref="A11:L12"/>
    <mergeCell ref="A13:L13"/>
    <mergeCell ref="A19:L19"/>
    <mergeCell ref="A23:L23"/>
    <mergeCell ref="A25:L25"/>
    <mergeCell ref="A26:I26"/>
  </mergeCells>
  <phoneticPr fontId="67" type="noConversion"/>
  <printOptions verticalCentered="1"/>
  <pageMargins left="0.27559055118110237" right="3.937007874015748E-2" top="0.23622047244094491" bottom="0.23622047244094491" header="0.31496062992125984" footer="0.31496062992125984"/>
  <pageSetup paperSize="9" scale="3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8C72-D211-4840-87A2-FC7758ABA4A6}">
  <sheetPr>
    <pageSetUpPr fitToPage="1"/>
  </sheetPr>
  <dimension ref="A1:N75"/>
  <sheetViews>
    <sheetView tabSelected="1" view="pageLayout" topLeftCell="A45" zoomScale="60" zoomScaleNormal="100" zoomScalePageLayoutView="60" workbookViewId="0">
      <selection activeCell="G70" sqref="G70"/>
    </sheetView>
  </sheetViews>
  <sheetFormatPr baseColWidth="10" defaultColWidth="11.44140625" defaultRowHeight="18"/>
  <cols>
    <col min="1" max="1" width="25.88671875" style="90" customWidth="1"/>
    <col min="2" max="2" width="16.6640625" style="10" customWidth="1"/>
    <col min="3" max="3" width="67.6640625" style="10" customWidth="1"/>
    <col min="4" max="4" width="15.6640625" style="205" customWidth="1"/>
    <col min="5" max="5" width="15.6640625" style="216" customWidth="1"/>
    <col min="6" max="6" width="17.109375" style="10" customWidth="1"/>
    <col min="7" max="7" width="30.109375" style="206" customWidth="1"/>
    <col min="8" max="8" width="30.109375" style="247" customWidth="1"/>
    <col min="9" max="9" width="13.109375" style="10" customWidth="1"/>
    <col min="10" max="10" width="19.109375" style="10" customWidth="1"/>
    <col min="11" max="11" width="20" style="10" customWidth="1"/>
    <col min="13" max="13" width="13" style="149" bestFit="1" customWidth="1"/>
    <col min="14" max="14" width="14.44140625" style="149" bestFit="1" customWidth="1"/>
  </cols>
  <sheetData>
    <row r="1" spans="1:14" ht="15" customHeight="1">
      <c r="A1" s="412"/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4"/>
    </row>
    <row r="2" spans="1:14" ht="15" customHeight="1">
      <c r="A2" s="415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7"/>
    </row>
    <row r="3" spans="1:14" ht="15" customHeight="1">
      <c r="A3" s="415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7"/>
    </row>
    <row r="4" spans="1:14" ht="15" customHeight="1">
      <c r="A4" s="415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7"/>
    </row>
    <row r="5" spans="1:14" ht="15" customHeight="1">
      <c r="A5" s="415"/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7"/>
    </row>
    <row r="6" spans="1:14" ht="15" customHeight="1">
      <c r="A6" s="415"/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7"/>
    </row>
    <row r="7" spans="1:14" s="13" customFormat="1" ht="72.75" customHeight="1">
      <c r="A7" s="415"/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7"/>
      <c r="M7" s="150"/>
      <c r="N7" s="150"/>
    </row>
    <row r="8" spans="1:14" ht="48" customHeight="1">
      <c r="A8" s="418" t="s">
        <v>193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20"/>
    </row>
    <row r="9" spans="1:14" ht="21" customHeight="1">
      <c r="A9" s="421"/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3"/>
    </row>
    <row r="10" spans="1:14" ht="26.25" customHeight="1">
      <c r="A10" s="424" t="s">
        <v>130</v>
      </c>
      <c r="B10" s="425"/>
      <c r="C10" s="425"/>
      <c r="D10" s="425"/>
      <c r="E10" s="425"/>
      <c r="F10" s="425"/>
      <c r="G10" s="425"/>
      <c r="H10" s="425"/>
      <c r="I10" s="425"/>
      <c r="J10" s="425"/>
      <c r="K10" s="425"/>
      <c r="L10" s="426"/>
    </row>
    <row r="11" spans="1:14" ht="15" customHeight="1">
      <c r="A11" s="424"/>
      <c r="B11" s="425"/>
      <c r="C11" s="425"/>
      <c r="D11" s="425"/>
      <c r="E11" s="425"/>
      <c r="F11" s="425"/>
      <c r="G11" s="425"/>
      <c r="H11" s="425"/>
      <c r="I11" s="425"/>
      <c r="J11" s="425"/>
      <c r="K11" s="425"/>
      <c r="L11" s="426"/>
    </row>
    <row r="12" spans="1:14" ht="36.75" customHeight="1">
      <c r="A12" s="374" t="s">
        <v>131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6"/>
    </row>
    <row r="13" spans="1:14" ht="30.75" customHeight="1">
      <c r="A13" s="355" t="s">
        <v>132</v>
      </c>
      <c r="B13" s="356"/>
      <c r="C13" s="356"/>
      <c r="D13" s="356"/>
      <c r="E13" s="356"/>
      <c r="F13" s="356"/>
      <c r="G13" s="356"/>
      <c r="H13" s="242"/>
      <c r="I13" s="21"/>
      <c r="J13" s="21"/>
      <c r="K13" s="21"/>
      <c r="L13" s="62"/>
      <c r="M13" s="149" t="s">
        <v>7</v>
      </c>
      <c r="N13" s="149" t="s">
        <v>8</v>
      </c>
    </row>
    <row r="14" spans="1:14" s="38" customFormat="1" ht="36.75" customHeight="1">
      <c r="A14" s="97" t="s">
        <v>9</v>
      </c>
      <c r="B14" s="98" t="s">
        <v>10</v>
      </c>
      <c r="C14" s="98" t="s">
        <v>11</v>
      </c>
      <c r="D14" s="151" t="s">
        <v>177</v>
      </c>
      <c r="E14" s="278" t="s">
        <v>180</v>
      </c>
      <c r="F14" s="98" t="s">
        <v>63</v>
      </c>
      <c r="G14" s="151" t="s">
        <v>178</v>
      </c>
      <c r="H14" s="278" t="s">
        <v>179</v>
      </c>
      <c r="I14" s="26"/>
      <c r="J14" s="26"/>
      <c r="K14" s="26"/>
      <c r="L14" s="27"/>
      <c r="M14" s="152"/>
      <c r="N14" s="152"/>
    </row>
    <row r="15" spans="1:14" s="38" customFormat="1" ht="34.5" customHeight="1">
      <c r="A15" s="67">
        <v>3261416050004</v>
      </c>
      <c r="B15" s="49">
        <v>605000</v>
      </c>
      <c r="C15" s="49" t="s">
        <v>133</v>
      </c>
      <c r="D15" s="286">
        <v>3.62</v>
      </c>
      <c r="E15" s="329">
        <f>D15*1.2</f>
        <v>4.3440000000000003</v>
      </c>
      <c r="F15" s="156"/>
      <c r="G15" s="155">
        <f>F15*D15</f>
        <v>0</v>
      </c>
      <c r="H15" s="207">
        <f>E15*F15</f>
        <v>0</v>
      </c>
      <c r="I15" s="26"/>
      <c r="J15" s="26"/>
      <c r="K15" s="26"/>
      <c r="L15" s="27"/>
      <c r="M15" s="152">
        <v>3.21</v>
      </c>
      <c r="N15" s="152">
        <f>1.2*M15</f>
        <v>3.8519999999999999</v>
      </c>
    </row>
    <row r="16" spans="1:14" s="38" customFormat="1" ht="34.5" customHeight="1">
      <c r="A16" s="58">
        <v>3261416050059</v>
      </c>
      <c r="B16" s="54">
        <v>605005</v>
      </c>
      <c r="C16" s="54" t="s">
        <v>134</v>
      </c>
      <c r="D16" s="286">
        <v>3.57</v>
      </c>
      <c r="E16" s="207">
        <f t="shared" ref="E16:E38" si="0">D16*1.2</f>
        <v>4.2839999999999998</v>
      </c>
      <c r="F16" s="154"/>
      <c r="G16" s="153">
        <f t="shared" ref="G16:G18" si="1">F16*D16</f>
        <v>0</v>
      </c>
      <c r="H16" s="207">
        <f t="shared" ref="H16:H38" si="2">E16*F16</f>
        <v>0</v>
      </c>
      <c r="I16" s="26"/>
      <c r="J16" s="26"/>
      <c r="K16" s="26"/>
      <c r="L16" s="27"/>
      <c r="M16" s="152">
        <v>3.08</v>
      </c>
      <c r="N16" s="152">
        <f t="shared" ref="N16:N57" si="3">1.2*M16</f>
        <v>3.6959999999999997</v>
      </c>
    </row>
    <row r="17" spans="1:14" s="38" customFormat="1" ht="34.5" customHeight="1">
      <c r="A17" s="58">
        <v>3261416050042</v>
      </c>
      <c r="B17" s="54">
        <v>605004</v>
      </c>
      <c r="C17" s="54" t="s">
        <v>135</v>
      </c>
      <c r="D17" s="286">
        <v>3.21</v>
      </c>
      <c r="E17" s="207">
        <f t="shared" si="0"/>
        <v>3.8519999999999999</v>
      </c>
      <c r="F17" s="154"/>
      <c r="G17" s="153">
        <f t="shared" si="1"/>
        <v>0</v>
      </c>
      <c r="H17" s="207">
        <f t="shared" si="2"/>
        <v>0</v>
      </c>
      <c r="I17" s="26"/>
      <c r="J17" s="26"/>
      <c r="K17" s="26"/>
      <c r="L17" s="27"/>
      <c r="M17" s="152">
        <v>2.88</v>
      </c>
      <c r="N17" s="152">
        <f t="shared" si="3"/>
        <v>3.456</v>
      </c>
    </row>
    <row r="18" spans="1:14" s="38" customFormat="1" ht="34.5" customHeight="1">
      <c r="A18" s="58">
        <v>3261416050028</v>
      </c>
      <c r="B18" s="54">
        <v>605002</v>
      </c>
      <c r="C18" s="54" t="s">
        <v>136</v>
      </c>
      <c r="D18" s="286">
        <v>3.4</v>
      </c>
      <c r="E18" s="207">
        <f t="shared" si="0"/>
        <v>4.08</v>
      </c>
      <c r="F18" s="154"/>
      <c r="G18" s="153">
        <f t="shared" si="1"/>
        <v>0</v>
      </c>
      <c r="H18" s="207">
        <f t="shared" si="2"/>
        <v>0</v>
      </c>
      <c r="I18" s="26"/>
      <c r="J18" s="26"/>
      <c r="K18" s="26"/>
      <c r="L18" s="27"/>
      <c r="M18" s="152">
        <v>2.99</v>
      </c>
      <c r="N18" s="152">
        <f t="shared" si="3"/>
        <v>3.5880000000000001</v>
      </c>
    </row>
    <row r="19" spans="1:14" s="66" customFormat="1" ht="30.75" customHeight="1">
      <c r="A19" s="403" t="s">
        <v>137</v>
      </c>
      <c r="B19" s="404"/>
      <c r="C19" s="404"/>
      <c r="D19" s="404"/>
      <c r="E19" s="404"/>
      <c r="F19" s="404"/>
      <c r="G19" s="404"/>
      <c r="H19" s="405"/>
      <c r="I19" s="40"/>
      <c r="J19" s="40"/>
      <c r="K19" s="40"/>
      <c r="L19" s="27"/>
      <c r="M19" s="152"/>
      <c r="N19" s="152">
        <f t="shared" si="3"/>
        <v>0</v>
      </c>
    </row>
    <row r="20" spans="1:14" s="38" customFormat="1" ht="34.5" customHeight="1">
      <c r="A20" s="67">
        <v>3261416050011</v>
      </c>
      <c r="B20" s="54">
        <v>605001</v>
      </c>
      <c r="C20" s="160" t="s">
        <v>138</v>
      </c>
      <c r="D20" s="330">
        <v>3.95</v>
      </c>
      <c r="E20" s="207">
        <f t="shared" si="0"/>
        <v>4.74</v>
      </c>
      <c r="F20" s="154"/>
      <c r="G20" s="161">
        <f>F20*D20</f>
        <v>0</v>
      </c>
      <c r="H20" s="207">
        <f t="shared" si="2"/>
        <v>0</v>
      </c>
      <c r="I20" s="26"/>
      <c r="J20" s="26"/>
      <c r="K20" s="26"/>
      <c r="L20" s="27"/>
      <c r="M20" s="152">
        <v>3.59</v>
      </c>
      <c r="N20" s="152">
        <f t="shared" si="3"/>
        <v>4.3079999999999998</v>
      </c>
    </row>
    <row r="21" spans="1:14" s="38" customFormat="1" ht="34.5" customHeight="1">
      <c r="A21" s="67">
        <v>3261416050066</v>
      </c>
      <c r="B21" s="54">
        <v>605006</v>
      </c>
      <c r="C21" s="54" t="s">
        <v>197</v>
      </c>
      <c r="D21" s="286">
        <v>3.95</v>
      </c>
      <c r="E21" s="207">
        <f t="shared" si="0"/>
        <v>4.74</v>
      </c>
      <c r="F21" s="154"/>
      <c r="G21" s="161">
        <f>F21*D21</f>
        <v>0</v>
      </c>
      <c r="H21" s="207">
        <f t="shared" si="2"/>
        <v>0</v>
      </c>
      <c r="I21" s="26"/>
      <c r="J21" s="26"/>
      <c r="K21" s="26"/>
      <c r="L21" s="27"/>
      <c r="M21" s="152">
        <v>3.55</v>
      </c>
      <c r="N21" s="152">
        <f t="shared" si="3"/>
        <v>4.26</v>
      </c>
    </row>
    <row r="22" spans="1:14" ht="30.75" customHeight="1">
      <c r="A22" s="403" t="s">
        <v>139</v>
      </c>
      <c r="B22" s="404"/>
      <c r="C22" s="404"/>
      <c r="D22" s="404"/>
      <c r="E22" s="404"/>
      <c r="F22" s="404"/>
      <c r="G22" s="404"/>
      <c r="H22" s="405"/>
      <c r="I22" s="42"/>
      <c r="J22" s="42"/>
      <c r="K22" s="42"/>
      <c r="L22" s="62"/>
      <c r="N22" s="152">
        <f t="shared" si="3"/>
        <v>0</v>
      </c>
    </row>
    <row r="23" spans="1:14" s="38" customFormat="1" ht="34.5" customHeight="1">
      <c r="A23" s="162">
        <v>3261416040005</v>
      </c>
      <c r="B23" s="160">
        <v>604000</v>
      </c>
      <c r="C23" s="160" t="s">
        <v>140</v>
      </c>
      <c r="D23" s="331">
        <v>4.6100000000000003</v>
      </c>
      <c r="E23" s="207">
        <f t="shared" si="0"/>
        <v>5.532</v>
      </c>
      <c r="F23" s="164"/>
      <c r="G23" s="163">
        <f>D23*F23</f>
        <v>0</v>
      </c>
      <c r="H23" s="207">
        <f t="shared" si="2"/>
        <v>0</v>
      </c>
      <c r="I23" s="26"/>
      <c r="J23" s="26"/>
      <c r="K23" s="26"/>
      <c r="L23" s="27"/>
      <c r="M23" s="152">
        <v>4.16</v>
      </c>
      <c r="N23" s="152">
        <f t="shared" si="3"/>
        <v>4.992</v>
      </c>
    </row>
    <row r="24" spans="1:14" s="38" customFormat="1" ht="34.5" customHeight="1">
      <c r="A24" s="58">
        <v>3261416040036</v>
      </c>
      <c r="B24" s="68">
        <v>604003</v>
      </c>
      <c r="C24" s="54" t="s">
        <v>141</v>
      </c>
      <c r="D24" s="286">
        <v>3.97</v>
      </c>
      <c r="E24" s="207">
        <f t="shared" si="0"/>
        <v>4.7640000000000002</v>
      </c>
      <c r="F24" s="164"/>
      <c r="G24" s="163">
        <f t="shared" ref="G24:G26" si="4">D24*F24</f>
        <v>0</v>
      </c>
      <c r="H24" s="207">
        <f t="shared" si="2"/>
        <v>0</v>
      </c>
      <c r="I24" s="26"/>
      <c r="J24" s="26"/>
      <c r="K24" s="26"/>
      <c r="L24" s="27"/>
      <c r="M24" s="152">
        <v>3.57</v>
      </c>
      <c r="N24" s="152">
        <f t="shared" si="3"/>
        <v>4.2839999999999998</v>
      </c>
    </row>
    <row r="25" spans="1:14" s="38" customFormat="1" ht="34.5" customHeight="1">
      <c r="A25" s="67">
        <v>3261416040029</v>
      </c>
      <c r="B25" s="54">
        <v>604002</v>
      </c>
      <c r="C25" s="54" t="s">
        <v>142</v>
      </c>
      <c r="D25" s="286">
        <v>4.7699999999999996</v>
      </c>
      <c r="E25" s="207">
        <f t="shared" si="0"/>
        <v>5.7239999999999993</v>
      </c>
      <c r="F25" s="154"/>
      <c r="G25" s="163">
        <f t="shared" si="4"/>
        <v>0</v>
      </c>
      <c r="H25" s="207">
        <f t="shared" si="2"/>
        <v>0</v>
      </c>
      <c r="I25" s="26"/>
      <c r="J25" s="26"/>
      <c r="K25" s="26"/>
      <c r="L25" s="27"/>
      <c r="M25" s="152">
        <v>4.22</v>
      </c>
      <c r="N25" s="152">
        <f t="shared" si="3"/>
        <v>5.0639999999999992</v>
      </c>
    </row>
    <row r="26" spans="1:14" s="159" customFormat="1" ht="34.5" customHeight="1">
      <c r="A26" s="67">
        <v>3261416040012</v>
      </c>
      <c r="B26" s="49">
        <v>604001</v>
      </c>
      <c r="C26" s="49" t="s">
        <v>143</v>
      </c>
      <c r="D26" s="286">
        <v>4.1100000000000003</v>
      </c>
      <c r="E26" s="207">
        <f t="shared" si="0"/>
        <v>4.9320000000000004</v>
      </c>
      <c r="F26" s="156"/>
      <c r="G26" s="163">
        <f t="shared" si="4"/>
        <v>0</v>
      </c>
      <c r="H26" s="207">
        <f t="shared" si="2"/>
        <v>0</v>
      </c>
      <c r="I26" s="157"/>
      <c r="J26" s="157"/>
      <c r="K26" s="157"/>
      <c r="L26" s="158"/>
      <c r="M26" s="152">
        <v>3.49</v>
      </c>
      <c r="N26" s="152">
        <f t="shared" si="3"/>
        <v>4.1879999999999997</v>
      </c>
    </row>
    <row r="27" spans="1:14" ht="30.75" customHeight="1">
      <c r="A27" s="403" t="s">
        <v>144</v>
      </c>
      <c r="B27" s="404"/>
      <c r="C27" s="404"/>
      <c r="D27" s="404"/>
      <c r="E27" s="404"/>
      <c r="F27" s="404"/>
      <c r="G27" s="404"/>
      <c r="H27" s="405"/>
      <c r="I27" s="42"/>
      <c r="J27" s="42"/>
      <c r="K27" s="42"/>
      <c r="L27" s="62"/>
      <c r="N27" s="152">
        <f t="shared" si="3"/>
        <v>0</v>
      </c>
    </row>
    <row r="28" spans="1:14" ht="30" customHeight="1">
      <c r="A28" s="165">
        <v>3261416040043</v>
      </c>
      <c r="B28" s="166">
        <v>604004</v>
      </c>
      <c r="C28" s="167" t="s">
        <v>145</v>
      </c>
      <c r="D28" s="332">
        <v>4.92</v>
      </c>
      <c r="E28" s="207">
        <f t="shared" si="0"/>
        <v>5.9039999999999999</v>
      </c>
      <c r="F28" s="168"/>
      <c r="G28" s="153">
        <f>F28*D28</f>
        <v>0</v>
      </c>
      <c r="H28" s="207">
        <f t="shared" si="2"/>
        <v>0</v>
      </c>
      <c r="I28" s="42"/>
      <c r="J28" s="42"/>
      <c r="K28" s="42"/>
      <c r="L28" s="62"/>
      <c r="M28" s="149">
        <v>4.29</v>
      </c>
      <c r="N28" s="152">
        <f t="shared" si="3"/>
        <v>5.1479999999999997</v>
      </c>
    </row>
    <row r="29" spans="1:14" ht="30.75" customHeight="1">
      <c r="A29" s="403" t="s">
        <v>146</v>
      </c>
      <c r="B29" s="404"/>
      <c r="C29" s="404"/>
      <c r="D29" s="404"/>
      <c r="E29" s="404"/>
      <c r="F29" s="404"/>
      <c r="G29" s="404"/>
      <c r="H29" s="405"/>
      <c r="I29" s="42"/>
      <c r="J29" s="42"/>
      <c r="K29" s="42"/>
      <c r="L29" s="62"/>
      <c r="N29" s="152">
        <f t="shared" si="3"/>
        <v>0</v>
      </c>
    </row>
    <row r="30" spans="1:14" s="38" customFormat="1" ht="34.5" customHeight="1">
      <c r="A30" s="165">
        <v>3261416040050</v>
      </c>
      <c r="B30" s="167">
        <v>604005</v>
      </c>
      <c r="C30" s="160" t="s">
        <v>147</v>
      </c>
      <c r="D30" s="332">
        <v>5.32</v>
      </c>
      <c r="E30" s="207">
        <f t="shared" si="0"/>
        <v>6.3840000000000003</v>
      </c>
      <c r="F30" s="168"/>
      <c r="G30" s="153">
        <f>F30*D30</f>
        <v>0</v>
      </c>
      <c r="H30" s="207">
        <f t="shared" si="2"/>
        <v>0</v>
      </c>
      <c r="I30" s="26"/>
      <c r="J30" s="26"/>
      <c r="K30" s="26"/>
      <c r="L30" s="27"/>
      <c r="M30" s="152">
        <v>4.76</v>
      </c>
      <c r="N30" s="152">
        <f t="shared" si="3"/>
        <v>5.7119999999999997</v>
      </c>
    </row>
    <row r="31" spans="1:14" s="38" customFormat="1" ht="34.5" customHeight="1">
      <c r="A31" s="67">
        <v>3261416040067</v>
      </c>
      <c r="B31" s="167">
        <v>604006</v>
      </c>
      <c r="C31" s="160" t="s">
        <v>148</v>
      </c>
      <c r="D31" s="332">
        <v>10.27</v>
      </c>
      <c r="E31" s="207">
        <f t="shared" si="0"/>
        <v>12.324</v>
      </c>
      <c r="F31" s="168"/>
      <c r="G31" s="153">
        <f t="shared" ref="G31:G32" si="5">F31*D31</f>
        <v>0</v>
      </c>
      <c r="H31" s="207">
        <f t="shared" si="2"/>
        <v>0</v>
      </c>
      <c r="I31" s="406"/>
      <c r="J31" s="407"/>
      <c r="K31" s="407"/>
      <c r="L31" s="408"/>
      <c r="M31" s="152">
        <v>9.43</v>
      </c>
      <c r="N31" s="152">
        <f t="shared" si="3"/>
        <v>11.315999999999999</v>
      </c>
    </row>
    <row r="32" spans="1:14" s="38" customFormat="1" ht="34.5" customHeight="1">
      <c r="A32" s="67">
        <v>3261416040081</v>
      </c>
      <c r="B32" s="167">
        <v>604008</v>
      </c>
      <c r="C32" s="160" t="s">
        <v>149</v>
      </c>
      <c r="D32" s="332">
        <v>6.74</v>
      </c>
      <c r="E32" s="207">
        <f t="shared" si="0"/>
        <v>8.0879999999999992</v>
      </c>
      <c r="F32" s="168"/>
      <c r="G32" s="153">
        <f t="shared" si="5"/>
        <v>0</v>
      </c>
      <c r="H32" s="207">
        <f t="shared" si="2"/>
        <v>0</v>
      </c>
      <c r="I32" s="407"/>
      <c r="J32" s="407"/>
      <c r="K32" s="407"/>
      <c r="L32" s="408"/>
      <c r="M32" s="152">
        <v>5.64</v>
      </c>
      <c r="N32" s="152">
        <f t="shared" si="3"/>
        <v>6.7679999999999998</v>
      </c>
    </row>
    <row r="33" spans="1:14" s="38" customFormat="1" ht="27.75" customHeight="1">
      <c r="A33" s="403" t="s">
        <v>150</v>
      </c>
      <c r="B33" s="404"/>
      <c r="C33" s="404"/>
      <c r="D33" s="404"/>
      <c r="E33" s="404"/>
      <c r="F33" s="404"/>
      <c r="G33" s="404"/>
      <c r="H33" s="405"/>
      <c r="I33" s="26"/>
      <c r="J33" s="26"/>
      <c r="K33" s="26"/>
      <c r="L33" s="27"/>
      <c r="M33" s="152"/>
      <c r="N33" s="152">
        <f t="shared" si="3"/>
        <v>0</v>
      </c>
    </row>
    <row r="34" spans="1:14" s="66" customFormat="1" ht="34.5" customHeight="1">
      <c r="A34" s="333">
        <v>3261416040074</v>
      </c>
      <c r="B34" s="49">
        <v>604007</v>
      </c>
      <c r="C34" s="49" t="s">
        <v>151</v>
      </c>
      <c r="D34" s="285">
        <v>6.11</v>
      </c>
      <c r="E34" s="329">
        <f t="shared" si="0"/>
        <v>7.3319999999999999</v>
      </c>
      <c r="F34" s="334"/>
      <c r="G34" s="161">
        <f>F34*D34</f>
        <v>0</v>
      </c>
      <c r="H34" s="329">
        <f t="shared" si="2"/>
        <v>0</v>
      </c>
      <c r="I34" s="42"/>
      <c r="J34" s="42"/>
      <c r="K34" s="42"/>
      <c r="L34" s="27"/>
      <c r="M34" s="152">
        <v>5.5</v>
      </c>
      <c r="N34" s="152">
        <f t="shared" si="3"/>
        <v>6.6</v>
      </c>
    </row>
    <row r="35" spans="1:14" s="38" customFormat="1" ht="30.75" customHeight="1">
      <c r="A35" s="409" t="s">
        <v>152</v>
      </c>
      <c r="B35" s="410"/>
      <c r="C35" s="410"/>
      <c r="D35" s="410"/>
      <c r="E35" s="410"/>
      <c r="F35" s="410"/>
      <c r="G35" s="410"/>
      <c r="H35" s="411"/>
      <c r="I35" s="26"/>
      <c r="J35" s="26"/>
      <c r="K35" s="26"/>
      <c r="L35" s="27"/>
      <c r="M35" s="152"/>
      <c r="N35" s="152">
        <f t="shared" si="3"/>
        <v>0</v>
      </c>
    </row>
    <row r="36" spans="1:14" s="38" customFormat="1" ht="34.5" customHeight="1">
      <c r="A36" s="48">
        <v>3261416010107</v>
      </c>
      <c r="B36" s="53">
        <v>601010</v>
      </c>
      <c r="C36" s="115" t="s">
        <v>153</v>
      </c>
      <c r="D36" s="285">
        <v>4.7</v>
      </c>
      <c r="E36" s="207">
        <f t="shared" si="0"/>
        <v>5.64</v>
      </c>
      <c r="F36" s="169"/>
      <c r="G36" s="153">
        <f>F36*D36</f>
        <v>0</v>
      </c>
      <c r="H36" s="207">
        <f t="shared" si="2"/>
        <v>0</v>
      </c>
      <c r="I36" s="26"/>
      <c r="J36" s="26"/>
      <c r="K36" s="26"/>
      <c r="L36" s="27"/>
      <c r="M36" s="152">
        <v>4.21</v>
      </c>
      <c r="N36" s="152">
        <f t="shared" si="3"/>
        <v>5.0519999999999996</v>
      </c>
    </row>
    <row r="37" spans="1:14" s="38" customFormat="1" ht="34.5" customHeight="1">
      <c r="A37" s="48">
        <v>3261416020106</v>
      </c>
      <c r="B37" s="53">
        <v>602010</v>
      </c>
      <c r="C37" s="115" t="s">
        <v>154</v>
      </c>
      <c r="D37" s="285">
        <v>4.38</v>
      </c>
      <c r="E37" s="207">
        <f t="shared" si="0"/>
        <v>5.2559999999999993</v>
      </c>
      <c r="F37" s="169"/>
      <c r="G37" s="153">
        <f>F37*D37</f>
        <v>0</v>
      </c>
      <c r="H37" s="207">
        <f t="shared" si="2"/>
        <v>0</v>
      </c>
      <c r="I37" s="26"/>
      <c r="J37" s="26"/>
      <c r="K37" s="26"/>
      <c r="L37" s="27"/>
      <c r="M37" s="152">
        <v>3.82</v>
      </c>
      <c r="N37" s="152">
        <f t="shared" si="3"/>
        <v>4.5839999999999996</v>
      </c>
    </row>
    <row r="38" spans="1:14" s="38" customFormat="1" ht="34.5" customHeight="1">
      <c r="A38" s="170">
        <v>3261416030105</v>
      </c>
      <c r="B38" s="171">
        <v>603010</v>
      </c>
      <c r="C38" s="172" t="s">
        <v>155</v>
      </c>
      <c r="D38" s="285">
        <v>4.38</v>
      </c>
      <c r="E38" s="207">
        <f t="shared" si="0"/>
        <v>5.2559999999999993</v>
      </c>
      <c r="F38" s="173"/>
      <c r="G38" s="153">
        <f t="shared" ref="G38" si="6">F38*D38</f>
        <v>0</v>
      </c>
      <c r="H38" s="207">
        <f t="shared" si="2"/>
        <v>0</v>
      </c>
      <c r="I38" s="26"/>
      <c r="J38" s="26"/>
      <c r="K38" s="26"/>
      <c r="L38" s="27"/>
      <c r="M38" s="152">
        <v>3.82</v>
      </c>
      <c r="N38" s="152">
        <f t="shared" si="3"/>
        <v>4.5839999999999996</v>
      </c>
    </row>
    <row r="39" spans="1:14" s="38" customFormat="1" ht="31.5" customHeight="1">
      <c r="A39" s="374" t="s">
        <v>156</v>
      </c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6"/>
      <c r="M39" s="152"/>
      <c r="N39" s="152">
        <f t="shared" si="3"/>
        <v>0</v>
      </c>
    </row>
    <row r="40" spans="1:14" s="38" customFormat="1" ht="30.75" customHeight="1">
      <c r="A40" s="355" t="s">
        <v>157</v>
      </c>
      <c r="B40" s="356"/>
      <c r="C40" s="356"/>
      <c r="D40" s="356"/>
      <c r="E40" s="356"/>
      <c r="F40" s="356"/>
      <c r="G40" s="356"/>
      <c r="H40" s="242"/>
      <c r="I40" s="400"/>
      <c r="J40" s="401"/>
      <c r="K40" s="401"/>
      <c r="L40" s="27"/>
      <c r="M40" s="152"/>
      <c r="N40" s="152">
        <f t="shared" si="3"/>
        <v>0</v>
      </c>
    </row>
    <row r="41" spans="1:14" s="38" customFormat="1" ht="34.5" customHeight="1">
      <c r="A41" s="58">
        <v>3261418020401</v>
      </c>
      <c r="B41" s="54">
        <v>802040</v>
      </c>
      <c r="C41" s="54" t="s">
        <v>158</v>
      </c>
      <c r="D41" s="335">
        <v>10.4</v>
      </c>
      <c r="E41" s="207">
        <f t="shared" ref="E41:E42" si="7">D41*1.2</f>
        <v>12.48</v>
      </c>
      <c r="F41" s="281"/>
      <c r="G41" s="153">
        <f>F41*D41</f>
        <v>0</v>
      </c>
      <c r="H41" s="207">
        <f>E41*F41</f>
        <v>0</v>
      </c>
      <c r="I41" s="402"/>
      <c r="J41" s="402"/>
      <c r="K41" s="402"/>
      <c r="L41" s="27"/>
      <c r="M41" s="152">
        <v>9.27</v>
      </c>
      <c r="N41" s="152">
        <f t="shared" si="3"/>
        <v>11.123999999999999</v>
      </c>
    </row>
    <row r="42" spans="1:14" s="66" customFormat="1" ht="34.5" customHeight="1">
      <c r="A42" s="58">
        <v>3261418020708</v>
      </c>
      <c r="B42" s="54">
        <v>802070</v>
      </c>
      <c r="C42" s="54" t="s">
        <v>159</v>
      </c>
      <c r="D42" s="335">
        <v>19.149999999999999</v>
      </c>
      <c r="E42" s="207">
        <f t="shared" si="7"/>
        <v>22.979999999999997</v>
      </c>
      <c r="F42" s="281"/>
      <c r="G42" s="153">
        <f>F42*D42</f>
        <v>0</v>
      </c>
      <c r="H42" s="207">
        <f t="shared" ref="H42:H57" si="8">E42*F42</f>
        <v>0</v>
      </c>
      <c r="I42" s="42"/>
      <c r="J42" s="42"/>
      <c r="K42" s="42"/>
      <c r="L42" s="27"/>
      <c r="M42" s="152">
        <v>17.72</v>
      </c>
      <c r="N42" s="152">
        <f t="shared" si="3"/>
        <v>21.263999999999999</v>
      </c>
    </row>
    <row r="43" spans="1:14" ht="30.75" customHeight="1">
      <c r="A43" s="403" t="s">
        <v>160</v>
      </c>
      <c r="B43" s="404"/>
      <c r="C43" s="404"/>
      <c r="D43" s="404"/>
      <c r="E43" s="404"/>
      <c r="F43" s="404"/>
      <c r="G43" s="404"/>
      <c r="H43" s="405"/>
      <c r="I43" s="61"/>
      <c r="J43" s="61"/>
      <c r="K43" s="61"/>
      <c r="L43" s="62"/>
      <c r="N43" s="152">
        <f t="shared" si="3"/>
        <v>0</v>
      </c>
    </row>
    <row r="44" spans="1:14" s="66" customFormat="1" ht="34.5" customHeight="1">
      <c r="A44" s="67">
        <v>3261418030509</v>
      </c>
      <c r="B44" s="54">
        <v>803050</v>
      </c>
      <c r="C44" s="54" t="s">
        <v>161</v>
      </c>
      <c r="D44" s="335">
        <v>6.88</v>
      </c>
      <c r="E44" s="207">
        <f>D44*1.2</f>
        <v>8.2560000000000002</v>
      </c>
      <c r="F44" s="174"/>
      <c r="G44" s="153">
        <f>F44*D44</f>
        <v>0</v>
      </c>
      <c r="H44" s="207">
        <f t="shared" si="8"/>
        <v>0</v>
      </c>
      <c r="I44" s="42"/>
      <c r="J44" s="42"/>
      <c r="K44" s="42"/>
      <c r="L44" s="27"/>
      <c r="M44" s="152">
        <v>5.79</v>
      </c>
      <c r="N44" s="152">
        <f t="shared" si="3"/>
        <v>6.9479999999999995</v>
      </c>
    </row>
    <row r="45" spans="1:14" ht="34.5" customHeight="1">
      <c r="A45" s="67">
        <v>3261418030400</v>
      </c>
      <c r="B45" s="54">
        <v>803040</v>
      </c>
      <c r="C45" s="54" t="s">
        <v>162</v>
      </c>
      <c r="D45" s="335">
        <v>10.09</v>
      </c>
      <c r="E45" s="207">
        <f t="shared" ref="E45:E57" si="9">D45*1.2</f>
        <v>12.107999999999999</v>
      </c>
      <c r="F45" s="174"/>
      <c r="G45" s="153">
        <f t="shared" ref="G45:G51" si="10">F45*D45</f>
        <v>0</v>
      </c>
      <c r="H45" s="207">
        <f t="shared" si="8"/>
        <v>0</v>
      </c>
      <c r="I45" s="61"/>
      <c r="J45" s="61"/>
      <c r="K45" s="61"/>
      <c r="L45" s="62"/>
      <c r="M45" s="149">
        <v>8.8699999999999992</v>
      </c>
      <c r="N45" s="152">
        <f t="shared" si="3"/>
        <v>10.643999999999998</v>
      </c>
    </row>
    <row r="46" spans="1:14" s="66" customFormat="1" ht="34.5" customHeight="1">
      <c r="A46" s="67">
        <v>3261418030707</v>
      </c>
      <c r="B46" s="54">
        <v>803070</v>
      </c>
      <c r="C46" s="54" t="s">
        <v>163</v>
      </c>
      <c r="D46" s="336">
        <v>18.55</v>
      </c>
      <c r="E46" s="207">
        <f t="shared" si="9"/>
        <v>22.26</v>
      </c>
      <c r="F46" s="174"/>
      <c r="G46" s="153">
        <f t="shared" si="10"/>
        <v>0</v>
      </c>
      <c r="H46" s="207">
        <f t="shared" si="8"/>
        <v>0</v>
      </c>
      <c r="I46" s="42"/>
      <c r="J46" s="42"/>
      <c r="K46" s="42"/>
      <c r="L46" s="27"/>
      <c r="M46" s="152">
        <v>16.93</v>
      </c>
      <c r="N46" s="152">
        <f t="shared" si="3"/>
        <v>20.315999999999999</v>
      </c>
    </row>
    <row r="47" spans="1:14" s="38" customFormat="1" ht="34.5" customHeight="1">
      <c r="A47" s="67">
        <v>3261418031704</v>
      </c>
      <c r="B47" s="54">
        <v>803170</v>
      </c>
      <c r="C47" s="54" t="s">
        <v>164</v>
      </c>
      <c r="D47" s="337">
        <v>6.85</v>
      </c>
      <c r="E47" s="207">
        <f t="shared" si="9"/>
        <v>8.2199999999999989</v>
      </c>
      <c r="F47" s="174"/>
      <c r="G47" s="153">
        <f t="shared" si="10"/>
        <v>0</v>
      </c>
      <c r="H47" s="207">
        <f t="shared" si="8"/>
        <v>0</v>
      </c>
      <c r="I47" s="26"/>
      <c r="J47" s="26"/>
      <c r="K47" s="26"/>
      <c r="L47" s="27"/>
      <c r="M47" s="152">
        <v>6.04</v>
      </c>
      <c r="N47" s="152">
        <f t="shared" si="3"/>
        <v>7.2479999999999993</v>
      </c>
    </row>
    <row r="48" spans="1:14" s="38" customFormat="1" ht="34.5" customHeight="1">
      <c r="A48" s="67">
        <v>3261418031407</v>
      </c>
      <c r="B48" s="54">
        <v>803140</v>
      </c>
      <c r="C48" s="54" t="s">
        <v>165</v>
      </c>
      <c r="D48" s="336">
        <v>10.6</v>
      </c>
      <c r="E48" s="207">
        <f t="shared" si="9"/>
        <v>12.719999999999999</v>
      </c>
      <c r="F48" s="174"/>
      <c r="G48" s="153">
        <f t="shared" si="10"/>
        <v>0</v>
      </c>
      <c r="H48" s="207">
        <f t="shared" si="8"/>
        <v>0</v>
      </c>
      <c r="I48" s="26"/>
      <c r="J48" s="26"/>
      <c r="K48" s="26"/>
      <c r="L48" s="27"/>
      <c r="M48" s="152">
        <v>9.0399999999999991</v>
      </c>
      <c r="N48" s="152">
        <f t="shared" si="3"/>
        <v>10.847999999999999</v>
      </c>
    </row>
    <row r="49" spans="1:14" s="66" customFormat="1" ht="34.5" customHeight="1">
      <c r="A49" s="67">
        <v>3261418031605</v>
      </c>
      <c r="B49" s="54">
        <v>803160</v>
      </c>
      <c r="C49" s="54" t="s">
        <v>166</v>
      </c>
      <c r="D49" s="337">
        <v>19.559999999999999</v>
      </c>
      <c r="E49" s="207">
        <f t="shared" si="9"/>
        <v>23.471999999999998</v>
      </c>
      <c r="F49" s="174"/>
      <c r="G49" s="153">
        <f t="shared" si="10"/>
        <v>0</v>
      </c>
      <c r="H49" s="207">
        <f t="shared" si="8"/>
        <v>0</v>
      </c>
      <c r="I49" s="42"/>
      <c r="J49" s="42"/>
      <c r="K49" s="42"/>
      <c r="L49" s="27"/>
      <c r="M49" s="152">
        <v>17.72</v>
      </c>
      <c r="N49" s="152">
        <f t="shared" si="3"/>
        <v>21.263999999999999</v>
      </c>
    </row>
    <row r="50" spans="1:14" s="38" customFormat="1" ht="34.5" customHeight="1">
      <c r="A50" s="67">
        <v>3261418060605</v>
      </c>
      <c r="B50" s="54">
        <v>806060</v>
      </c>
      <c r="C50" s="54" t="s">
        <v>167</v>
      </c>
      <c r="D50" s="336">
        <v>9.2100000000000009</v>
      </c>
      <c r="E50" s="207">
        <f t="shared" si="9"/>
        <v>11.052000000000001</v>
      </c>
      <c r="F50" s="174"/>
      <c r="G50" s="153">
        <f t="shared" si="10"/>
        <v>0</v>
      </c>
      <c r="H50" s="207">
        <f t="shared" si="8"/>
        <v>0</v>
      </c>
      <c r="I50" s="26"/>
      <c r="J50" s="26"/>
      <c r="K50" s="26"/>
      <c r="L50" s="27"/>
      <c r="M50" s="152">
        <v>6.8</v>
      </c>
      <c r="N50" s="152">
        <f t="shared" si="3"/>
        <v>8.16</v>
      </c>
    </row>
    <row r="51" spans="1:14" s="38" customFormat="1" ht="34.5" customHeight="1">
      <c r="A51" s="103">
        <v>3261418060407</v>
      </c>
      <c r="B51" s="54">
        <v>806040</v>
      </c>
      <c r="C51" s="54" t="s">
        <v>168</v>
      </c>
      <c r="D51" s="336">
        <v>12.89</v>
      </c>
      <c r="E51" s="207">
        <f t="shared" si="9"/>
        <v>15.468</v>
      </c>
      <c r="F51" s="174"/>
      <c r="G51" s="153">
        <f t="shared" si="10"/>
        <v>0</v>
      </c>
      <c r="H51" s="207">
        <f t="shared" si="8"/>
        <v>0</v>
      </c>
      <c r="I51" s="26"/>
      <c r="J51" s="26"/>
      <c r="K51" s="26"/>
      <c r="L51" s="27"/>
      <c r="M51" s="152">
        <v>10.59</v>
      </c>
      <c r="N51" s="152">
        <f t="shared" si="3"/>
        <v>12.708</v>
      </c>
    </row>
    <row r="52" spans="1:14" s="66" customFormat="1" ht="30.75" customHeight="1">
      <c r="A52" s="403" t="s">
        <v>139</v>
      </c>
      <c r="B52" s="404"/>
      <c r="C52" s="404"/>
      <c r="D52" s="404"/>
      <c r="E52" s="404"/>
      <c r="F52" s="404"/>
      <c r="G52" s="404"/>
      <c r="H52" s="405"/>
      <c r="I52" s="42"/>
      <c r="J52" s="42"/>
      <c r="K52" s="42"/>
      <c r="L52" s="27"/>
      <c r="M52" s="152"/>
      <c r="N52" s="152">
        <f t="shared" si="3"/>
        <v>0</v>
      </c>
    </row>
    <row r="53" spans="1:14" s="38" customFormat="1" ht="34.5" customHeight="1">
      <c r="A53" s="67">
        <v>3261417200606</v>
      </c>
      <c r="B53" s="54">
        <v>720060</v>
      </c>
      <c r="C53" s="54" t="s">
        <v>169</v>
      </c>
      <c r="D53" s="336">
        <v>9.68</v>
      </c>
      <c r="E53" s="207">
        <f t="shared" si="9"/>
        <v>11.616</v>
      </c>
      <c r="F53" s="174"/>
      <c r="G53" s="153">
        <f>F53*D53</f>
        <v>0</v>
      </c>
      <c r="H53" s="207">
        <f t="shared" si="8"/>
        <v>0</v>
      </c>
      <c r="I53" s="26"/>
      <c r="J53" s="26"/>
      <c r="K53" s="26"/>
      <c r="L53" s="27"/>
      <c r="M53" s="152">
        <v>8.85</v>
      </c>
      <c r="N53" s="152">
        <f t="shared" si="3"/>
        <v>10.62</v>
      </c>
    </row>
    <row r="54" spans="1:14" s="38" customFormat="1" ht="34.5" customHeight="1">
      <c r="A54" s="67">
        <v>3261417200408</v>
      </c>
      <c r="B54" s="54">
        <v>720040</v>
      </c>
      <c r="C54" s="54" t="s">
        <v>170</v>
      </c>
      <c r="D54" s="336">
        <v>15.12</v>
      </c>
      <c r="E54" s="207">
        <f t="shared" si="9"/>
        <v>18.143999999999998</v>
      </c>
      <c r="F54" s="174"/>
      <c r="G54" s="153">
        <f>F54*D54</f>
        <v>0</v>
      </c>
      <c r="H54" s="207">
        <f t="shared" si="8"/>
        <v>0</v>
      </c>
      <c r="I54" s="26"/>
      <c r="J54" s="26"/>
      <c r="K54" s="26"/>
      <c r="L54" s="27"/>
      <c r="M54" s="152">
        <v>14.16</v>
      </c>
      <c r="N54" s="152">
        <f t="shared" si="3"/>
        <v>16.992000000000001</v>
      </c>
    </row>
    <row r="55" spans="1:14" s="38" customFormat="1" ht="30.75" customHeight="1">
      <c r="A55" s="403" t="s">
        <v>171</v>
      </c>
      <c r="B55" s="404"/>
      <c r="C55" s="404"/>
      <c r="D55" s="404"/>
      <c r="E55" s="404"/>
      <c r="F55" s="404"/>
      <c r="G55" s="404"/>
      <c r="H55" s="405"/>
      <c r="I55" s="26"/>
      <c r="J55" s="26"/>
      <c r="K55" s="26"/>
      <c r="L55" s="27"/>
      <c r="M55" s="152"/>
      <c r="N55" s="152">
        <f t="shared" si="3"/>
        <v>0</v>
      </c>
    </row>
    <row r="56" spans="1:14" s="38" customFormat="1" ht="34.5" customHeight="1">
      <c r="A56" s="67">
        <v>3261417250601</v>
      </c>
      <c r="B56" s="54">
        <v>725060</v>
      </c>
      <c r="C56" s="54" t="s">
        <v>172</v>
      </c>
      <c r="D56" s="335">
        <v>12.35</v>
      </c>
      <c r="E56" s="207">
        <f t="shared" si="9"/>
        <v>14.819999999999999</v>
      </c>
      <c r="F56" s="154"/>
      <c r="G56" s="153">
        <f>F56*D56</f>
        <v>0</v>
      </c>
      <c r="H56" s="207">
        <f t="shared" si="8"/>
        <v>0</v>
      </c>
      <c r="I56" s="69"/>
      <c r="J56" s="26"/>
      <c r="K56" s="26"/>
      <c r="L56" s="27"/>
      <c r="M56" s="152">
        <v>10.8</v>
      </c>
      <c r="N56" s="152">
        <f t="shared" si="3"/>
        <v>12.96</v>
      </c>
    </row>
    <row r="57" spans="1:14" s="38" customFormat="1" ht="34.5" customHeight="1" thickBot="1">
      <c r="A57" s="67">
        <v>3261417250700</v>
      </c>
      <c r="B57" s="54">
        <v>725070</v>
      </c>
      <c r="C57" s="54" t="s">
        <v>173</v>
      </c>
      <c r="D57" s="335">
        <v>13.5</v>
      </c>
      <c r="E57" s="207">
        <f t="shared" si="9"/>
        <v>16.2</v>
      </c>
      <c r="F57" s="154"/>
      <c r="G57" s="153">
        <f>F57*D57</f>
        <v>0</v>
      </c>
      <c r="H57" s="293">
        <f t="shared" si="8"/>
        <v>0</v>
      </c>
      <c r="I57" s="69"/>
      <c r="J57" s="26"/>
      <c r="K57" s="26"/>
      <c r="L57" s="27"/>
      <c r="M57" s="152">
        <v>12.21</v>
      </c>
      <c r="N57" s="152">
        <f t="shared" si="3"/>
        <v>14.652000000000001</v>
      </c>
    </row>
    <row r="58" spans="1:14" ht="39" customHeight="1" thickBot="1">
      <c r="A58" s="175"/>
      <c r="B58" s="176"/>
      <c r="C58" s="392" t="s">
        <v>174</v>
      </c>
      <c r="D58" s="393"/>
      <c r="E58" s="208"/>
      <c r="F58" s="177"/>
      <c r="G58" s="259">
        <f>SUM(G15:G57)</f>
        <v>0</v>
      </c>
      <c r="H58" s="294">
        <f>SUM(H15:H57)</f>
        <v>0</v>
      </c>
      <c r="I58" s="178"/>
      <c r="J58" s="178"/>
      <c r="K58" s="178"/>
      <c r="L58" s="179"/>
    </row>
    <row r="59" spans="1:14" ht="39" customHeight="1" thickBot="1">
      <c r="A59" s="180"/>
      <c r="B59" s="178"/>
      <c r="C59" s="392" t="s">
        <v>58</v>
      </c>
      <c r="D59" s="393"/>
      <c r="E59" s="208"/>
      <c r="F59" s="177"/>
      <c r="G59" s="259">
        <f>'Olives et Huiles'!H68</f>
        <v>0</v>
      </c>
      <c r="H59" s="294">
        <f>+'Olives et Huiles'!I68</f>
        <v>0</v>
      </c>
      <c r="I59" s="178"/>
      <c r="J59" s="178"/>
      <c r="K59" s="178"/>
      <c r="L59" s="179"/>
    </row>
    <row r="60" spans="1:14" ht="39" customHeight="1" thickBot="1">
      <c r="A60" s="180"/>
      <c r="B60" s="178"/>
      <c r="C60" s="392" t="s">
        <v>106</v>
      </c>
      <c r="D60" s="393"/>
      <c r="E60" s="208"/>
      <c r="F60" s="177"/>
      <c r="G60" s="259">
        <f>'Tartinables Bio et Cosm'!H63</f>
        <v>0</v>
      </c>
      <c r="H60" s="294">
        <f>+'Tartinables Bio et Cosm'!I63</f>
        <v>0</v>
      </c>
      <c r="I60" s="178"/>
      <c r="J60" s="178"/>
      <c r="K60" s="178"/>
      <c r="L60" s="179"/>
    </row>
    <row r="61" spans="1:14" ht="39" customHeight="1" thickBot="1">
      <c r="A61" s="180"/>
      <c r="B61" s="178"/>
      <c r="C61" s="392" t="s">
        <v>129</v>
      </c>
      <c r="D61" s="393"/>
      <c r="E61" s="208"/>
      <c r="F61" s="177"/>
      <c r="G61" s="259">
        <f>'corbeille-terroir'!H34</f>
        <v>0</v>
      </c>
      <c r="H61" s="294">
        <f>'corbeille-terroir'!I34</f>
        <v>0</v>
      </c>
      <c r="I61" s="178"/>
      <c r="J61" s="178"/>
      <c r="K61" s="178"/>
      <c r="L61" s="179"/>
    </row>
    <row r="62" spans="1:14" ht="31.5" customHeight="1" thickBot="1">
      <c r="A62" s="180"/>
      <c r="B62" s="178"/>
      <c r="C62" s="181" t="s">
        <v>175</v>
      </c>
      <c r="D62" s="182"/>
      <c r="E62" s="209"/>
      <c r="F62" s="182"/>
      <c r="G62" s="260">
        <f>+SUM(G58:G61)</f>
        <v>0</v>
      </c>
      <c r="H62" s="260">
        <f>+SUM(H58:H61)</f>
        <v>0</v>
      </c>
      <c r="I62" s="178"/>
      <c r="J62" s="178"/>
      <c r="K62" s="178"/>
      <c r="L62" s="179"/>
    </row>
    <row r="63" spans="1:14" ht="25.5" customHeight="1">
      <c r="A63" s="183"/>
      <c r="B63" s="184"/>
      <c r="C63" s="185"/>
      <c r="D63" s="186"/>
      <c r="E63" s="210"/>
      <c r="F63" s="185"/>
      <c r="G63" s="187"/>
      <c r="H63" s="243"/>
      <c r="I63" s="279" t="s">
        <v>1</v>
      </c>
      <c r="J63" s="280"/>
      <c r="K63" s="280"/>
      <c r="L63" s="179"/>
    </row>
    <row r="64" spans="1:14" ht="25.5" customHeight="1">
      <c r="A64" s="188"/>
      <c r="B64" s="185"/>
      <c r="C64" s="185"/>
      <c r="D64" s="186"/>
      <c r="E64" s="210"/>
      <c r="F64" s="185"/>
      <c r="G64" s="187"/>
      <c r="H64" s="243"/>
      <c r="I64" s="279" t="s">
        <v>2</v>
      </c>
      <c r="J64" s="280"/>
      <c r="K64" s="280"/>
      <c r="L64" s="179"/>
    </row>
    <row r="65" spans="1:12" ht="18.75" customHeight="1">
      <c r="A65" s="189"/>
      <c r="B65" s="185"/>
      <c r="C65" s="185"/>
      <c r="D65" s="186"/>
      <c r="E65" s="210"/>
      <c r="F65" s="185"/>
      <c r="G65" s="187"/>
      <c r="H65" s="243"/>
      <c r="I65" s="279" t="s">
        <v>3</v>
      </c>
      <c r="J65" s="280"/>
      <c r="K65" s="280"/>
      <c r="L65" s="179"/>
    </row>
    <row r="66" spans="1:12" ht="18.75" customHeight="1">
      <c r="A66" s="189"/>
      <c r="B66" s="185"/>
      <c r="C66" s="185"/>
      <c r="D66" s="186"/>
      <c r="E66" s="210"/>
      <c r="F66" s="185"/>
      <c r="G66" s="187"/>
      <c r="H66" s="243"/>
      <c r="I66" s="280"/>
      <c r="J66" s="280"/>
      <c r="K66" s="280"/>
      <c r="L66" s="179"/>
    </row>
    <row r="67" spans="1:12">
      <c r="A67" s="180"/>
      <c r="B67" s="178"/>
      <c r="C67" s="178"/>
      <c r="D67" s="190"/>
      <c r="E67" s="211"/>
      <c r="F67" s="178"/>
      <c r="G67" s="191"/>
      <c r="H67" s="244"/>
      <c r="I67" s="178"/>
      <c r="J67" s="178"/>
      <c r="K67" s="178"/>
      <c r="L67" s="179"/>
    </row>
    <row r="68" spans="1:12" ht="18.600000000000001" thickBot="1">
      <c r="A68" s="192"/>
      <c r="B68" s="193"/>
      <c r="C68" s="193"/>
      <c r="D68" s="194"/>
      <c r="E68" s="212"/>
      <c r="F68" s="193"/>
      <c r="G68" s="195"/>
      <c r="H68" s="245"/>
      <c r="I68" s="193"/>
      <c r="J68" s="193"/>
      <c r="K68" s="193"/>
      <c r="L68" s="196"/>
    </row>
    <row r="69" spans="1:12">
      <c r="A69" s="197"/>
      <c r="B69" s="178"/>
      <c r="C69" s="178"/>
      <c r="D69" s="198"/>
      <c r="E69" s="213"/>
      <c r="F69" s="178"/>
      <c r="G69" s="199"/>
      <c r="H69" s="246"/>
      <c r="I69" s="178"/>
      <c r="J69" s="178"/>
      <c r="K69" s="178"/>
      <c r="L69" s="200"/>
    </row>
    <row r="70" spans="1:12">
      <c r="A70" s="197"/>
      <c r="B70" s="178"/>
      <c r="C70" s="178"/>
      <c r="D70" s="198"/>
      <c r="E70" s="213"/>
      <c r="F70" s="178"/>
      <c r="G70" s="199"/>
      <c r="H70" s="246"/>
      <c r="I70" s="178"/>
      <c r="J70" s="178"/>
      <c r="K70" s="178"/>
      <c r="L70" s="200"/>
    </row>
    <row r="71" spans="1:12">
      <c r="A71" s="197"/>
      <c r="B71" s="178"/>
      <c r="C71" s="178"/>
      <c r="D71" s="198"/>
      <c r="E71" s="213"/>
      <c r="F71" s="178"/>
      <c r="G71" s="199"/>
      <c r="H71" s="246"/>
      <c r="I71" s="178"/>
      <c r="J71" s="178"/>
      <c r="K71" s="178"/>
      <c r="L71" s="200"/>
    </row>
    <row r="72" spans="1:12">
      <c r="A72" s="197"/>
      <c r="B72" s="178"/>
      <c r="C72" s="178"/>
      <c r="D72" s="198"/>
      <c r="E72" s="213"/>
      <c r="F72" s="178"/>
      <c r="G72" s="199"/>
      <c r="H72" s="246"/>
      <c r="I72" s="178"/>
      <c r="J72" s="178"/>
      <c r="K72" s="178"/>
      <c r="L72" s="200"/>
    </row>
    <row r="73" spans="1:12">
      <c r="A73" s="197"/>
      <c r="B73" s="178"/>
      <c r="C73" s="178"/>
      <c r="D73" s="198"/>
      <c r="E73" s="213"/>
      <c r="F73" s="178"/>
      <c r="G73" s="199"/>
      <c r="H73" s="246"/>
      <c r="I73" s="178"/>
      <c r="J73" s="178"/>
      <c r="K73" s="178"/>
      <c r="L73" s="200"/>
    </row>
    <row r="74" spans="1:12" ht="16.5" customHeight="1">
      <c r="A74" s="201"/>
      <c r="B74" s="201"/>
      <c r="C74" s="201"/>
      <c r="D74" s="202"/>
      <c r="E74" s="214"/>
      <c r="F74" s="201"/>
      <c r="G74" s="202"/>
      <c r="H74" s="214"/>
      <c r="I74" s="201"/>
      <c r="J74" s="201"/>
      <c r="K74" s="201"/>
      <c r="L74" s="201"/>
    </row>
    <row r="75" spans="1:12" ht="18.600000000000001" thickBot="1">
      <c r="A75" s="203"/>
      <c r="B75" s="203"/>
      <c r="C75" s="203"/>
      <c r="D75" s="204"/>
      <c r="E75" s="215"/>
      <c r="F75" s="203"/>
      <c r="G75" s="204"/>
      <c r="H75" s="215"/>
      <c r="I75" s="203"/>
      <c r="J75" s="203"/>
      <c r="K75" s="203"/>
      <c r="L75" s="203"/>
    </row>
  </sheetData>
  <sheetProtection algorithmName="SHA-512" hashValue="o2nxY3Ioe/dbbYA3c5RNw0Lpq05HY5BTO7yeyfm6c6ZaVkNJEKWd45Bxzeth0XIr98Yt5lNTn2mOhm9dk7X7lA==" saltValue="eb3YWl6dYeXCzlwe9R5iSg==" spinCount="100000" sheet="1" formatColumns="0"/>
  <mergeCells count="22">
    <mergeCell ref="A22:H22"/>
    <mergeCell ref="A19:H19"/>
    <mergeCell ref="A1:L7"/>
    <mergeCell ref="A8:L9"/>
    <mergeCell ref="A10:L11"/>
    <mergeCell ref="A12:L12"/>
    <mergeCell ref="A13:G13"/>
    <mergeCell ref="I31:L32"/>
    <mergeCell ref="A35:H35"/>
    <mergeCell ref="A33:H33"/>
    <mergeCell ref="A29:H29"/>
    <mergeCell ref="A27:H27"/>
    <mergeCell ref="C58:D58"/>
    <mergeCell ref="C59:D59"/>
    <mergeCell ref="C60:D60"/>
    <mergeCell ref="C61:D61"/>
    <mergeCell ref="A39:L39"/>
    <mergeCell ref="A40:G40"/>
    <mergeCell ref="I40:K41"/>
    <mergeCell ref="A43:H43"/>
    <mergeCell ref="A52:H52"/>
    <mergeCell ref="A55:H55"/>
  </mergeCells>
  <printOptions horizontalCentered="1" verticalCentered="1"/>
  <pageMargins left="0.23819444444444443" right="3.937007874015748E-2" top="0.15748031496062992" bottom="0.31496062992125984" header="0.31496062992125984" footer="0.31496062992125984"/>
  <pageSetup paperSize="9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Olives et Huiles</vt:lpstr>
      <vt:lpstr>Tartinables Bio et Cosm</vt:lpstr>
      <vt:lpstr>corbeille-terroir</vt:lpstr>
      <vt:lpstr>vinicole</vt:lpstr>
      <vt:lpstr>'corbeille-terroir'!Zone_d_impression</vt:lpstr>
      <vt:lpstr>'Olives et Huiles'!Zone_d_impression</vt:lpstr>
      <vt:lpstr>'Tartinables Bio et Cosm'!Zone_d_impression</vt:lpstr>
      <vt:lpstr>vinicole!Zone_d_impression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NIVON</dc:creator>
  <cp:keywords/>
  <dc:description/>
  <cp:lastModifiedBy>Alexandra NIVON - VIGNOLIS</cp:lastModifiedBy>
  <cp:lastPrinted>2023-11-07T06:55:08Z</cp:lastPrinted>
  <dcterms:created xsi:type="dcterms:W3CDTF">2023-09-12T08:44:07Z</dcterms:created>
  <dcterms:modified xsi:type="dcterms:W3CDTF">2026-04-03T12:48:36Z</dcterms:modified>
  <cp:category/>
</cp:coreProperties>
</file>